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22068" windowHeight="8952"/>
  </bookViews>
  <sheets>
    <sheet name="Resumen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'Resumen '!$A$1:$N$828</definedName>
    <definedName name="_xlnm.Print_Area" localSheetId="0">'Resumen '!$B$1:$N$827</definedName>
    <definedName name="_xlnm.Database">'[2]Pres01-2010'!$A$1:$I$148</definedName>
    <definedName name="Dólar">[3]Parámetros!$C$2</definedName>
    <definedName name="DólarB">[3]Parámetros!#REF!</definedName>
    <definedName name="Imprevistos">[4]datos!$B$4</definedName>
    <definedName name="IPC">[5]EP!$A$5</definedName>
    <definedName name="jj">#REF!</definedName>
    <definedName name="ññ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Pruebas">#REF!</definedName>
    <definedName name="q">#REF!</definedName>
    <definedName name="Reconocimientos">#REF!</definedName>
    <definedName name="tdcto">[6]datos!$B$3</definedName>
    <definedName name="tdesc">[3]Parámetros!$C$7</definedName>
    <definedName name="tint">[6]datos!$B$2</definedName>
    <definedName name="_xlnm.Print_Titles" localSheetId="0">'Resumen '!$2:$5</definedName>
    <definedName name="UF">[3]Parámetros!$C$3</definedName>
    <definedName name="UFB">[3]Parámetros!#REF!</definedName>
    <definedName name="wrn.FORMULARIOS." hidden="1">{#N/A,#N/A,FALSE,"TEC 01";#N/A,#N/A,FALSE,"TEC 02";#N/A,#N/A,FALSE,"TEC 03";#N/A,#N/A,FALSE,"TEC 04";#N/A,#N/A,FALSE,"TEC 05A";#N/A,#N/A,FALSE,"TEC 05B";#N/A,#N/A,FALSE,"TEC 05C";#N/A,#N/A,FALSE,"TEC 05D";#N/A,#N/A,FALSE,"TEC 06";#N/A,#N/A,FALSE,"TEC 07";#N/A,#N/A,FALSE,"TEC 08";#N/A,#N/A,FALSE,"TEC 09";#N/A,#N/A,FALSE,"TEC 10";#N/A,#N/A,FALSE,"TEC 13";#N/A,#N/A,FALSE,"ECO 01";#N/A,#N/A,FALSE,"ECO 02";#N/A,#N/A,FALSE,"ECO 03"}</definedName>
    <definedName name="wrn.INFORMETEC." hidden="1">{#N/A,#N/A,FALSE,"TEC-01";#N/A,#N/A,FALSE,"TEC - 02";#N/A,#N/A,FALSE,"TEC - 03";#N/A,#N/A,FALSE,"TEC - 04";#N/A,#N/A,FALSE,"TEC-07";#N/A,#N/A,FALSE,"TEC-08";#N/A,#N/A,FALSE,"TEC - 09A";#N/A,#N/A,FALSE,"TEC - 09B";#N/A,#N/A,FALSE,"TEC - 09C";#N/A,#N/A,FALSE,"TEC - 10";#N/A,#N/A,FALSE,"TEC-11"}</definedName>
    <definedName name="zz">'[7]tabla  (2)'!$A$1:$G$525</definedName>
  </definedNames>
  <calcPr calcId="124519"/>
</workbook>
</file>

<file path=xl/calcChain.xml><?xml version="1.0" encoding="utf-8"?>
<calcChain xmlns="http://schemas.openxmlformats.org/spreadsheetml/2006/main">
  <c r="G840" i="1"/>
  <c r="G839"/>
  <c r="G838"/>
  <c r="G837"/>
  <c r="G836"/>
  <c r="W827"/>
  <c r="U827"/>
  <c r="V826"/>
  <c r="T826"/>
  <c r="U826" s="1"/>
  <c r="O826"/>
  <c r="N826"/>
  <c r="N825" s="1"/>
  <c r="M826"/>
  <c r="L826"/>
  <c r="K826"/>
  <c r="J826"/>
  <c r="J825" s="1"/>
  <c r="I826"/>
  <c r="H826"/>
  <c r="T825"/>
  <c r="U825" s="1"/>
  <c r="O825"/>
  <c r="M825"/>
  <c r="L825"/>
  <c r="K825"/>
  <c r="I825"/>
  <c r="H825"/>
  <c r="W824"/>
  <c r="U824"/>
  <c r="W823"/>
  <c r="U823"/>
  <c r="M823"/>
  <c r="M822" s="1"/>
  <c r="H823"/>
  <c r="V822"/>
  <c r="W822" s="1"/>
  <c r="T822"/>
  <c r="U822" s="1"/>
  <c r="O822"/>
  <c r="N822"/>
  <c r="L822"/>
  <c r="K822"/>
  <c r="J822"/>
  <c r="I822"/>
  <c r="H822"/>
  <c r="W821"/>
  <c r="U821"/>
  <c r="W820"/>
  <c r="U820"/>
  <c r="W819"/>
  <c r="V819"/>
  <c r="U819"/>
  <c r="T819"/>
  <c r="W818"/>
  <c r="U818"/>
  <c r="O818"/>
  <c r="N818"/>
  <c r="N817" s="1"/>
  <c r="M818"/>
  <c r="L818"/>
  <c r="J818"/>
  <c r="I818"/>
  <c r="I817" s="1"/>
  <c r="H818"/>
  <c r="V817"/>
  <c r="T817"/>
  <c r="U817" s="1"/>
  <c r="O817"/>
  <c r="M817"/>
  <c r="L817"/>
  <c r="K817"/>
  <c r="J817"/>
  <c r="H817"/>
  <c r="W816"/>
  <c r="U816"/>
  <c r="O816"/>
  <c r="N816"/>
  <c r="M816"/>
  <c r="L816"/>
  <c r="J816"/>
  <c r="I816"/>
  <c r="H816"/>
  <c r="W815"/>
  <c r="U815"/>
  <c r="O815"/>
  <c r="N815"/>
  <c r="M815"/>
  <c r="L815"/>
  <c r="J815"/>
  <c r="I815"/>
  <c r="H815"/>
  <c r="W814"/>
  <c r="U814"/>
  <c r="O814"/>
  <c r="N814"/>
  <c r="N812" s="1"/>
  <c r="M814"/>
  <c r="L814"/>
  <c r="J814"/>
  <c r="I814"/>
  <c r="H814"/>
  <c r="W813"/>
  <c r="U813"/>
  <c r="O813"/>
  <c r="N813"/>
  <c r="M813"/>
  <c r="L813"/>
  <c r="J813"/>
  <c r="I813"/>
  <c r="H813"/>
  <c r="W812"/>
  <c r="V812"/>
  <c r="U812"/>
  <c r="T812"/>
  <c r="O812"/>
  <c r="O811" s="1"/>
  <c r="O810" s="1"/>
  <c r="L812"/>
  <c r="K812"/>
  <c r="K811" s="1"/>
  <c r="K810" s="1"/>
  <c r="I812"/>
  <c r="I811" s="1"/>
  <c r="I810" s="1"/>
  <c r="T811"/>
  <c r="L811"/>
  <c r="L810" s="1"/>
  <c r="W809"/>
  <c r="U809"/>
  <c r="W808"/>
  <c r="U808"/>
  <c r="H808"/>
  <c r="W807"/>
  <c r="U807"/>
  <c r="O807"/>
  <c r="O806" s="1"/>
  <c r="N807"/>
  <c r="M807"/>
  <c r="L807"/>
  <c r="K807"/>
  <c r="K806" s="1"/>
  <c r="I807"/>
  <c r="H807"/>
  <c r="H806" s="1"/>
  <c r="W806"/>
  <c r="V806"/>
  <c r="U806"/>
  <c r="T806"/>
  <c r="N806"/>
  <c r="M806"/>
  <c r="L806"/>
  <c r="J806"/>
  <c r="I806"/>
  <c r="W805"/>
  <c r="U805"/>
  <c r="O805"/>
  <c r="N805"/>
  <c r="N804" s="1"/>
  <c r="M805"/>
  <c r="L805"/>
  <c r="L804" s="1"/>
  <c r="L801" s="1"/>
  <c r="L800" s="1"/>
  <c r="K805"/>
  <c r="J805"/>
  <c r="J804" s="1"/>
  <c r="I805"/>
  <c r="H805"/>
  <c r="H804" s="1"/>
  <c r="W804"/>
  <c r="V804"/>
  <c r="U804"/>
  <c r="T804"/>
  <c r="O804"/>
  <c r="M804"/>
  <c r="K804"/>
  <c r="I804"/>
  <c r="W803"/>
  <c r="U803"/>
  <c r="O803"/>
  <c r="N803"/>
  <c r="N802" s="1"/>
  <c r="M803"/>
  <c r="L803"/>
  <c r="L802" s="1"/>
  <c r="K803"/>
  <c r="J803"/>
  <c r="J802" s="1"/>
  <c r="I803"/>
  <c r="H803"/>
  <c r="H802" s="1"/>
  <c r="W802"/>
  <c r="V802"/>
  <c r="U802"/>
  <c r="T802"/>
  <c r="O802"/>
  <c r="O801" s="1"/>
  <c r="M802"/>
  <c r="M801" s="1"/>
  <c r="K802"/>
  <c r="K801" s="1"/>
  <c r="I802"/>
  <c r="I801" s="1"/>
  <c r="V801"/>
  <c r="V800" s="1"/>
  <c r="W800" s="1"/>
  <c r="T801"/>
  <c r="H801"/>
  <c r="M800"/>
  <c r="I800"/>
  <c r="W799"/>
  <c r="U799"/>
  <c r="O799"/>
  <c r="N799"/>
  <c r="M799"/>
  <c r="L799"/>
  <c r="L797" s="1"/>
  <c r="K799"/>
  <c r="J799"/>
  <c r="I799"/>
  <c r="H799"/>
  <c r="H797" s="1"/>
  <c r="W798"/>
  <c r="V798"/>
  <c r="U798"/>
  <c r="T798"/>
  <c r="O798"/>
  <c r="O797" s="1"/>
  <c r="N798"/>
  <c r="M798"/>
  <c r="M797" s="1"/>
  <c r="L798"/>
  <c r="K798"/>
  <c r="K797" s="1"/>
  <c r="J798"/>
  <c r="I798"/>
  <c r="I797" s="1"/>
  <c r="H798"/>
  <c r="V797"/>
  <c r="W797" s="1"/>
  <c r="T797"/>
  <c r="U797" s="1"/>
  <c r="N797"/>
  <c r="J797"/>
  <c r="W796"/>
  <c r="U796"/>
  <c r="H796"/>
  <c r="W795"/>
  <c r="U795"/>
  <c r="O795"/>
  <c r="M795"/>
  <c r="L795"/>
  <c r="L792" s="1"/>
  <c r="K795"/>
  <c r="J795"/>
  <c r="J792" s="1"/>
  <c r="I795"/>
  <c r="H795"/>
  <c r="W794"/>
  <c r="U794"/>
  <c r="H794"/>
  <c r="W793"/>
  <c r="U793"/>
  <c r="H793"/>
  <c r="W792"/>
  <c r="V792"/>
  <c r="U792"/>
  <c r="T792"/>
  <c r="O792"/>
  <c r="N792"/>
  <c r="M792"/>
  <c r="K792"/>
  <c r="I792"/>
  <c r="W791"/>
  <c r="U791"/>
  <c r="O791"/>
  <c r="N791"/>
  <c r="M791"/>
  <c r="L791"/>
  <c r="L785" s="1"/>
  <c r="K791"/>
  <c r="J791"/>
  <c r="I791"/>
  <c r="H791"/>
  <c r="H785" s="1"/>
  <c r="W790"/>
  <c r="U790"/>
  <c r="O790"/>
  <c r="N790"/>
  <c r="M790"/>
  <c r="L790"/>
  <c r="K790"/>
  <c r="W789"/>
  <c r="U789"/>
  <c r="O789"/>
  <c r="N789"/>
  <c r="M789"/>
  <c r="L789"/>
  <c r="K789"/>
  <c r="W788"/>
  <c r="U788"/>
  <c r="O788"/>
  <c r="N788"/>
  <c r="M788"/>
  <c r="L788"/>
  <c r="K788"/>
  <c r="J788"/>
  <c r="I788"/>
  <c r="H788"/>
  <c r="W787"/>
  <c r="U787"/>
  <c r="O787"/>
  <c r="N787"/>
  <c r="M787"/>
  <c r="L787"/>
  <c r="K787"/>
  <c r="J787"/>
  <c r="I787"/>
  <c r="H787"/>
  <c r="W786"/>
  <c r="U786"/>
  <c r="O786"/>
  <c r="N786"/>
  <c r="M786"/>
  <c r="M785" s="1"/>
  <c r="L786"/>
  <c r="K786"/>
  <c r="J786"/>
  <c r="I786"/>
  <c r="I785" s="1"/>
  <c r="H786"/>
  <c r="V785"/>
  <c r="W785" s="1"/>
  <c r="T785"/>
  <c r="U785" s="1"/>
  <c r="N785"/>
  <c r="J785"/>
  <c r="W784"/>
  <c r="U784"/>
  <c r="O784"/>
  <c r="O783" s="1"/>
  <c r="N784"/>
  <c r="M784"/>
  <c r="M783" s="1"/>
  <c r="L784"/>
  <c r="K784"/>
  <c r="K783" s="1"/>
  <c r="J784"/>
  <c r="I784"/>
  <c r="I783" s="1"/>
  <c r="H784"/>
  <c r="V783"/>
  <c r="W783" s="1"/>
  <c r="T783"/>
  <c r="U783" s="1"/>
  <c r="N783"/>
  <c r="L783"/>
  <c r="J783"/>
  <c r="H783"/>
  <c r="W782"/>
  <c r="U782"/>
  <c r="O782"/>
  <c r="N782"/>
  <c r="M782"/>
  <c r="L782"/>
  <c r="K782"/>
  <c r="I782"/>
  <c r="W781"/>
  <c r="U781"/>
  <c r="O781"/>
  <c r="N781"/>
  <c r="M781"/>
  <c r="L781"/>
  <c r="K781"/>
  <c r="L780"/>
  <c r="W779"/>
  <c r="U779"/>
  <c r="O779"/>
  <c r="N779"/>
  <c r="M779"/>
  <c r="L779"/>
  <c r="K779"/>
  <c r="J779"/>
  <c r="I779"/>
  <c r="H779"/>
  <c r="W778"/>
  <c r="U778"/>
  <c r="O778"/>
  <c r="N778"/>
  <c r="M778"/>
  <c r="I778"/>
  <c r="W777"/>
  <c r="U777"/>
  <c r="O777"/>
  <c r="N777"/>
  <c r="M777"/>
  <c r="L777"/>
  <c r="K777"/>
  <c r="W776"/>
  <c r="U776"/>
  <c r="O776"/>
  <c r="N776"/>
  <c r="L776"/>
  <c r="K776"/>
  <c r="W775"/>
  <c r="U775"/>
  <c r="O775"/>
  <c r="N775"/>
  <c r="M775"/>
  <c r="L775"/>
  <c r="K775"/>
  <c r="J775"/>
  <c r="I775"/>
  <c r="H775"/>
  <c r="W774"/>
  <c r="U774"/>
  <c r="O774"/>
  <c r="N774"/>
  <c r="M774"/>
  <c r="L774"/>
  <c r="K774"/>
  <c r="J774"/>
  <c r="I774"/>
  <c r="H774"/>
  <c r="W773"/>
  <c r="U773"/>
  <c r="O773"/>
  <c r="N773"/>
  <c r="M773"/>
  <c r="L773"/>
  <c r="K773"/>
  <c r="J773"/>
  <c r="J764" s="1"/>
  <c r="J763" s="1"/>
  <c r="I773"/>
  <c r="H773"/>
  <c r="W772"/>
  <c r="U772"/>
  <c r="O772"/>
  <c r="N772"/>
  <c r="M772"/>
  <c r="L772"/>
  <c r="K772"/>
  <c r="W771"/>
  <c r="U771"/>
  <c r="O771"/>
  <c r="N771"/>
  <c r="M771"/>
  <c r="L771"/>
  <c r="K771"/>
  <c r="J771"/>
  <c r="I771"/>
  <c r="H771"/>
  <c r="W770"/>
  <c r="U770"/>
  <c r="O770"/>
  <c r="N770"/>
  <c r="M770"/>
  <c r="L770"/>
  <c r="K770"/>
  <c r="J770"/>
  <c r="I770"/>
  <c r="H770"/>
  <c r="H764" s="1"/>
  <c r="W769"/>
  <c r="U769"/>
  <c r="O769"/>
  <c r="N769"/>
  <c r="M769"/>
  <c r="L769"/>
  <c r="K769"/>
  <c r="J769"/>
  <c r="I769"/>
  <c r="H769"/>
  <c r="W768"/>
  <c r="U768"/>
  <c r="O768"/>
  <c r="N768"/>
  <c r="W767"/>
  <c r="U767"/>
  <c r="O767"/>
  <c r="N767"/>
  <c r="M767"/>
  <c r="L767"/>
  <c r="K767"/>
  <c r="J767"/>
  <c r="I767"/>
  <c r="H767"/>
  <c r="W766"/>
  <c r="U766"/>
  <c r="O766"/>
  <c r="N766"/>
  <c r="M766"/>
  <c r="L766"/>
  <c r="K766"/>
  <c r="J766"/>
  <c r="I766"/>
  <c r="H766"/>
  <c r="W765"/>
  <c r="U765"/>
  <c r="O765"/>
  <c r="O764" s="1"/>
  <c r="N765"/>
  <c r="M765"/>
  <c r="M764" s="1"/>
  <c r="M763" s="1"/>
  <c r="M762" s="1"/>
  <c r="M839" s="1"/>
  <c r="L765"/>
  <c r="K765"/>
  <c r="K764" s="1"/>
  <c r="J765"/>
  <c r="I765"/>
  <c r="I764" s="1"/>
  <c r="I763" s="1"/>
  <c r="I762" s="1"/>
  <c r="I839" s="1"/>
  <c r="H765"/>
  <c r="V764"/>
  <c r="T764"/>
  <c r="T763" s="1"/>
  <c r="U763" s="1"/>
  <c r="N764"/>
  <c r="N763" s="1"/>
  <c r="T762"/>
  <c r="U762" s="1"/>
  <c r="W761"/>
  <c r="U761"/>
  <c r="W760"/>
  <c r="U760"/>
  <c r="T760"/>
  <c r="O760"/>
  <c r="N760"/>
  <c r="M760"/>
  <c r="L760"/>
  <c r="K760"/>
  <c r="J760"/>
  <c r="I760"/>
  <c r="H760"/>
  <c r="W759"/>
  <c r="U759"/>
  <c r="O759"/>
  <c r="N759"/>
  <c r="W758"/>
  <c r="U758"/>
  <c r="O758"/>
  <c r="N758"/>
  <c r="M758"/>
  <c r="L758"/>
  <c r="K758"/>
  <c r="J758"/>
  <c r="I758"/>
  <c r="H758"/>
  <c r="W757"/>
  <c r="U757"/>
  <c r="O757"/>
  <c r="N757"/>
  <c r="M757"/>
  <c r="L757"/>
  <c r="K757"/>
  <c r="J757"/>
  <c r="I757"/>
  <c r="H757"/>
  <c r="W756"/>
  <c r="U756"/>
  <c r="O756"/>
  <c r="N756"/>
  <c r="M756"/>
  <c r="L756"/>
  <c r="K756"/>
  <c r="J756"/>
  <c r="I756"/>
  <c r="H756"/>
  <c r="W755"/>
  <c r="U755"/>
  <c r="O755"/>
  <c r="N755"/>
  <c r="M755"/>
  <c r="L755"/>
  <c r="K755"/>
  <c r="J755"/>
  <c r="I755"/>
  <c r="H755"/>
  <c r="W754"/>
  <c r="U754"/>
  <c r="O754"/>
  <c r="N754"/>
  <c r="M754"/>
  <c r="L754"/>
  <c r="K754"/>
  <c r="J754"/>
  <c r="I754"/>
  <c r="H754"/>
  <c r="W753"/>
  <c r="U753"/>
  <c r="O753"/>
  <c r="N753"/>
  <c r="M753"/>
  <c r="L753"/>
  <c r="K753"/>
  <c r="J753"/>
  <c r="I753"/>
  <c r="H753"/>
  <c r="W752"/>
  <c r="U752"/>
  <c r="O752"/>
  <c r="N752"/>
  <c r="M752"/>
  <c r="L752"/>
  <c r="K752"/>
  <c r="J752"/>
  <c r="I752"/>
  <c r="H752"/>
  <c r="W751"/>
  <c r="U751"/>
  <c r="O751"/>
  <c r="N751"/>
  <c r="M751"/>
  <c r="L751"/>
  <c r="K751"/>
  <c r="J751"/>
  <c r="I751"/>
  <c r="H751"/>
  <c r="W750"/>
  <c r="U750"/>
  <c r="O750"/>
  <c r="O744" s="1"/>
  <c r="N750"/>
  <c r="M750"/>
  <c r="L750"/>
  <c r="K750"/>
  <c r="K744" s="1"/>
  <c r="J750"/>
  <c r="I750"/>
  <c r="H750"/>
  <c r="W749"/>
  <c r="U749"/>
  <c r="O749"/>
  <c r="N749"/>
  <c r="M749"/>
  <c r="L749"/>
  <c r="K749"/>
  <c r="J749"/>
  <c r="I749"/>
  <c r="H749"/>
  <c r="W748"/>
  <c r="U748"/>
  <c r="O748"/>
  <c r="N748"/>
  <c r="M748"/>
  <c r="L748"/>
  <c r="K748"/>
  <c r="J748"/>
  <c r="I748"/>
  <c r="H748"/>
  <c r="V747"/>
  <c r="T747"/>
  <c r="U747" s="1"/>
  <c r="O747"/>
  <c r="N747"/>
  <c r="M747"/>
  <c r="L747"/>
  <c r="K747"/>
  <c r="J747"/>
  <c r="I747"/>
  <c r="H747"/>
  <c r="W746"/>
  <c r="U746"/>
  <c r="O746"/>
  <c r="N746"/>
  <c r="M746"/>
  <c r="L746"/>
  <c r="K746"/>
  <c r="J746"/>
  <c r="I746"/>
  <c r="I744" s="1"/>
  <c r="H746"/>
  <c r="W745"/>
  <c r="U745"/>
  <c r="O745"/>
  <c r="N745"/>
  <c r="M745"/>
  <c r="L745"/>
  <c r="K745"/>
  <c r="J745"/>
  <c r="J744" s="1"/>
  <c r="I745"/>
  <c r="H745"/>
  <c r="M744"/>
  <c r="W743"/>
  <c r="U743"/>
  <c r="H743"/>
  <c r="W742"/>
  <c r="U742"/>
  <c r="H742"/>
  <c r="V741"/>
  <c r="W741" s="1"/>
  <c r="T741"/>
  <c r="U741" s="1"/>
  <c r="O741"/>
  <c r="N741"/>
  <c r="M741"/>
  <c r="L741"/>
  <c r="K741"/>
  <c r="J741"/>
  <c r="I741"/>
  <c r="H741"/>
  <c r="W740"/>
  <c r="U740"/>
  <c r="O740"/>
  <c r="O739" s="1"/>
  <c r="O738" s="1"/>
  <c r="N740"/>
  <c r="M740"/>
  <c r="M739" s="1"/>
  <c r="L740"/>
  <c r="K740"/>
  <c r="K739" s="1"/>
  <c r="J740"/>
  <c r="I740"/>
  <c r="I739" s="1"/>
  <c r="H740"/>
  <c r="V739"/>
  <c r="T739"/>
  <c r="N739"/>
  <c r="L739"/>
  <c r="J739"/>
  <c r="J738" s="1"/>
  <c r="H739"/>
  <c r="K738"/>
  <c r="W737"/>
  <c r="U737"/>
  <c r="W736"/>
  <c r="U736"/>
  <c r="W735"/>
  <c r="U735"/>
  <c r="O735"/>
  <c r="N735"/>
  <c r="M735"/>
  <c r="L735"/>
  <c r="K735"/>
  <c r="J735"/>
  <c r="I735"/>
  <c r="H735"/>
  <c r="W734"/>
  <c r="U734"/>
  <c r="O734"/>
  <c r="N734"/>
  <c r="M734"/>
  <c r="L734"/>
  <c r="K734"/>
  <c r="J734"/>
  <c r="I734"/>
  <c r="H734"/>
  <c r="W733"/>
  <c r="U733"/>
  <c r="O733"/>
  <c r="N733"/>
  <c r="M733"/>
  <c r="L733"/>
  <c r="K733"/>
  <c r="J733"/>
  <c r="I733"/>
  <c r="H733"/>
  <c r="W732"/>
  <c r="U732"/>
  <c r="O732"/>
  <c r="N732"/>
  <c r="M732"/>
  <c r="M726" s="1"/>
  <c r="L732"/>
  <c r="K732"/>
  <c r="J732"/>
  <c r="I732"/>
  <c r="I726" s="1"/>
  <c r="H732"/>
  <c r="W731"/>
  <c r="U731"/>
  <c r="O731"/>
  <c r="N731"/>
  <c r="M731"/>
  <c r="L731"/>
  <c r="K731"/>
  <c r="J731"/>
  <c r="I731"/>
  <c r="H731"/>
  <c r="W730"/>
  <c r="U730"/>
  <c r="O730"/>
  <c r="N730"/>
  <c r="M730"/>
  <c r="L730"/>
  <c r="K730"/>
  <c r="K726" s="1"/>
  <c r="J730"/>
  <c r="I730"/>
  <c r="H730"/>
  <c r="W729"/>
  <c r="U729"/>
  <c r="O729"/>
  <c r="N729"/>
  <c r="M729"/>
  <c r="L729"/>
  <c r="K729"/>
  <c r="J729"/>
  <c r="H729"/>
  <c r="W728"/>
  <c r="U728"/>
  <c r="O728"/>
  <c r="N728"/>
  <c r="N726" s="1"/>
  <c r="M728"/>
  <c r="L728"/>
  <c r="K728"/>
  <c r="J728"/>
  <c r="J726" s="1"/>
  <c r="I728"/>
  <c r="H728"/>
  <c r="W727"/>
  <c r="U727"/>
  <c r="O727"/>
  <c r="N727"/>
  <c r="M727"/>
  <c r="L727"/>
  <c r="K727"/>
  <c r="J727"/>
  <c r="I727"/>
  <c r="W726"/>
  <c r="V726"/>
  <c r="U726"/>
  <c r="T726"/>
  <c r="O726"/>
  <c r="W725"/>
  <c r="U725"/>
  <c r="O725"/>
  <c r="N725"/>
  <c r="M725"/>
  <c r="L725"/>
  <c r="K725"/>
  <c r="J725"/>
  <c r="I725"/>
  <c r="H725"/>
  <c r="W724"/>
  <c r="U724"/>
  <c r="O724"/>
  <c r="N724"/>
  <c r="M724"/>
  <c r="L724"/>
  <c r="K724"/>
  <c r="J724"/>
  <c r="I724"/>
  <c r="H724"/>
  <c r="W723"/>
  <c r="U723"/>
  <c r="O723"/>
  <c r="N723"/>
  <c r="M723"/>
  <c r="L723"/>
  <c r="L709" s="1"/>
  <c r="K723"/>
  <c r="J723"/>
  <c r="I723"/>
  <c r="H723"/>
  <c r="H709" s="1"/>
  <c r="W722"/>
  <c r="U722"/>
  <c r="O722"/>
  <c r="N722"/>
  <c r="M722"/>
  <c r="L722"/>
  <c r="K722"/>
  <c r="J722"/>
  <c r="I722"/>
  <c r="H722"/>
  <c r="W721"/>
  <c r="U721"/>
  <c r="O721"/>
  <c r="N721"/>
  <c r="M721"/>
  <c r="L721"/>
  <c r="K721"/>
  <c r="J721"/>
  <c r="I721"/>
  <c r="H721"/>
  <c r="W720"/>
  <c r="U720"/>
  <c r="O720"/>
  <c r="N720"/>
  <c r="M720"/>
  <c r="W719"/>
  <c r="U719"/>
  <c r="O719"/>
  <c r="N719"/>
  <c r="M719"/>
  <c r="L719"/>
  <c r="K719"/>
  <c r="J719"/>
  <c r="I719"/>
  <c r="H719"/>
  <c r="W718"/>
  <c r="U718"/>
  <c r="O718"/>
  <c r="N718"/>
  <c r="M718"/>
  <c r="L718"/>
  <c r="K718"/>
  <c r="J718"/>
  <c r="I718"/>
  <c r="H718"/>
  <c r="W717"/>
  <c r="U717"/>
  <c r="O717"/>
  <c r="N717"/>
  <c r="M717"/>
  <c r="W716"/>
  <c r="U716"/>
  <c r="O716"/>
  <c r="N716"/>
  <c r="M716"/>
  <c r="L716"/>
  <c r="K716"/>
  <c r="J716"/>
  <c r="I716"/>
  <c r="H716"/>
  <c r="W715"/>
  <c r="U715"/>
  <c r="O715"/>
  <c r="N715"/>
  <c r="M715"/>
  <c r="L715"/>
  <c r="K715"/>
  <c r="J715"/>
  <c r="I715"/>
  <c r="H715"/>
  <c r="W714"/>
  <c r="U714"/>
  <c r="O714"/>
  <c r="N714"/>
  <c r="M714"/>
  <c r="L714"/>
  <c r="K714"/>
  <c r="J714"/>
  <c r="I714"/>
  <c r="H714"/>
  <c r="V713"/>
  <c r="W713" s="1"/>
  <c r="T713"/>
  <c r="U713" s="1"/>
  <c r="O713"/>
  <c r="N713"/>
  <c r="M713"/>
  <c r="L713"/>
  <c r="K713"/>
  <c r="J713"/>
  <c r="J709" s="1"/>
  <c r="J708" s="1"/>
  <c r="I713"/>
  <c r="H713"/>
  <c r="W712"/>
  <c r="V712"/>
  <c r="U712"/>
  <c r="T712"/>
  <c r="O712"/>
  <c r="N712"/>
  <c r="M712"/>
  <c r="L712"/>
  <c r="K712"/>
  <c r="W711"/>
  <c r="V711"/>
  <c r="U711"/>
  <c r="T711"/>
  <c r="O711"/>
  <c r="N711"/>
  <c r="M711"/>
  <c r="L711"/>
  <c r="K711"/>
  <c r="J711"/>
  <c r="I711"/>
  <c r="H711"/>
  <c r="W710"/>
  <c r="U710"/>
  <c r="H710"/>
  <c r="T709"/>
  <c r="T708" s="1"/>
  <c r="U708" s="1"/>
  <c r="N709"/>
  <c r="N708" s="1"/>
  <c r="W707"/>
  <c r="U707"/>
  <c r="H707"/>
  <c r="V706"/>
  <c r="T706"/>
  <c r="O706"/>
  <c r="N706"/>
  <c r="M706"/>
  <c r="L706"/>
  <c r="K706"/>
  <c r="J706"/>
  <c r="I706"/>
  <c r="H706"/>
  <c r="W704"/>
  <c r="U704"/>
  <c r="W703"/>
  <c r="T703"/>
  <c r="U703" s="1"/>
  <c r="W702"/>
  <c r="T702"/>
  <c r="U702" s="1"/>
  <c r="W701"/>
  <c r="U701"/>
  <c r="O701"/>
  <c r="N701"/>
  <c r="M701"/>
  <c r="L701"/>
  <c r="K701"/>
  <c r="W700"/>
  <c r="U700"/>
  <c r="O700"/>
  <c r="N700"/>
  <c r="M700"/>
  <c r="L700"/>
  <c r="K700"/>
  <c r="W699"/>
  <c r="U699"/>
  <c r="O699"/>
  <c r="N699"/>
  <c r="M699"/>
  <c r="L699"/>
  <c r="K699"/>
  <c r="W698"/>
  <c r="U698"/>
  <c r="O698"/>
  <c r="N698"/>
  <c r="M698"/>
  <c r="L698"/>
  <c r="K698"/>
  <c r="W697"/>
  <c r="U697"/>
  <c r="O697"/>
  <c r="N697"/>
  <c r="M697"/>
  <c r="L697"/>
  <c r="K697"/>
  <c r="W696"/>
  <c r="U696"/>
  <c r="O696"/>
  <c r="N696"/>
  <c r="M696"/>
  <c r="L696"/>
  <c r="K696"/>
  <c r="W695"/>
  <c r="U695"/>
  <c r="O695"/>
  <c r="N695"/>
  <c r="M695"/>
  <c r="L695"/>
  <c r="K695"/>
  <c r="J695"/>
  <c r="I695"/>
  <c r="H695"/>
  <c r="W694"/>
  <c r="U694"/>
  <c r="O694"/>
  <c r="N694"/>
  <c r="M694"/>
  <c r="L694"/>
  <c r="K694"/>
  <c r="J694"/>
  <c r="I694"/>
  <c r="H694"/>
  <c r="W693"/>
  <c r="U693"/>
  <c r="O693"/>
  <c r="N693"/>
  <c r="M693"/>
  <c r="L693"/>
  <c r="K693"/>
  <c r="J693"/>
  <c r="I693"/>
  <c r="H693"/>
  <c r="W692"/>
  <c r="U692"/>
  <c r="O692"/>
  <c r="N692"/>
  <c r="M692"/>
  <c r="L692"/>
  <c r="K692"/>
  <c r="J692"/>
  <c r="I692"/>
  <c r="H692"/>
  <c r="H684" s="1"/>
  <c r="W691"/>
  <c r="U691"/>
  <c r="O691"/>
  <c r="N691"/>
  <c r="M691"/>
  <c r="L691"/>
  <c r="K691"/>
  <c r="J691"/>
  <c r="I691"/>
  <c r="W690"/>
  <c r="U690"/>
  <c r="O690"/>
  <c r="N690"/>
  <c r="M690"/>
  <c r="L690"/>
  <c r="K690"/>
  <c r="W689"/>
  <c r="U689"/>
  <c r="O689"/>
  <c r="N689"/>
  <c r="M689"/>
  <c r="L689"/>
  <c r="K689"/>
  <c r="W688"/>
  <c r="U688"/>
  <c r="O688"/>
  <c r="N688"/>
  <c r="M688"/>
  <c r="L688"/>
  <c r="K688"/>
  <c r="W687"/>
  <c r="U687"/>
  <c r="O687"/>
  <c r="N687"/>
  <c r="M687"/>
  <c r="L687"/>
  <c r="K687"/>
  <c r="W686"/>
  <c r="U686"/>
  <c r="O686"/>
  <c r="N686"/>
  <c r="M686"/>
  <c r="L686"/>
  <c r="K686"/>
  <c r="J686"/>
  <c r="I686"/>
  <c r="H686"/>
  <c r="W685"/>
  <c r="U685"/>
  <c r="O685"/>
  <c r="N685"/>
  <c r="M685"/>
  <c r="L685"/>
  <c r="L684" s="1"/>
  <c r="K685"/>
  <c r="V684"/>
  <c r="W684" s="1"/>
  <c r="T684"/>
  <c r="U684" s="1"/>
  <c r="N684"/>
  <c r="J684"/>
  <c r="W683"/>
  <c r="U683"/>
  <c r="W682"/>
  <c r="U682"/>
  <c r="O682"/>
  <c r="N682"/>
  <c r="M682"/>
  <c r="L682"/>
  <c r="K682"/>
  <c r="J682"/>
  <c r="I682"/>
  <c r="W681"/>
  <c r="U681"/>
  <c r="O681"/>
  <c r="N681"/>
  <c r="M681"/>
  <c r="L681"/>
  <c r="K681"/>
  <c r="J681"/>
  <c r="I681"/>
  <c r="W680"/>
  <c r="U680"/>
  <c r="O680"/>
  <c r="N680"/>
  <c r="M680"/>
  <c r="L680"/>
  <c r="K680"/>
  <c r="J680"/>
  <c r="I680"/>
  <c r="W679"/>
  <c r="U679"/>
  <c r="O679"/>
  <c r="N679"/>
  <c r="M679"/>
  <c r="L679"/>
  <c r="K679"/>
  <c r="J679"/>
  <c r="I679"/>
  <c r="W678"/>
  <c r="U678"/>
  <c r="O678"/>
  <c r="N678"/>
  <c r="M678"/>
  <c r="L678"/>
  <c r="K678"/>
  <c r="J678"/>
  <c r="I678"/>
  <c r="W677"/>
  <c r="U677"/>
  <c r="O677"/>
  <c r="N677"/>
  <c r="M677"/>
  <c r="L677"/>
  <c r="K677"/>
  <c r="J677"/>
  <c r="I677"/>
  <c r="W676"/>
  <c r="U676"/>
  <c r="O676"/>
  <c r="N676"/>
  <c r="M676"/>
  <c r="L676"/>
  <c r="K676"/>
  <c r="J676"/>
  <c r="I676"/>
  <c r="W675"/>
  <c r="U675"/>
  <c r="O675"/>
  <c r="N675"/>
  <c r="M675"/>
  <c r="L675"/>
  <c r="K675"/>
  <c r="W674"/>
  <c r="U674"/>
  <c r="O674"/>
  <c r="N674"/>
  <c r="M674"/>
  <c r="L674"/>
  <c r="K674"/>
  <c r="W673"/>
  <c r="U673"/>
  <c r="O673"/>
  <c r="N673"/>
  <c r="M673"/>
  <c r="L673"/>
  <c r="K673"/>
  <c r="J673"/>
  <c r="I673"/>
  <c r="H673"/>
  <c r="W672"/>
  <c r="U672"/>
  <c r="O672"/>
  <c r="N672"/>
  <c r="M672"/>
  <c r="L672"/>
  <c r="K672"/>
  <c r="J672"/>
  <c r="I672"/>
  <c r="H672"/>
  <c r="W671"/>
  <c r="U671"/>
  <c r="O671"/>
  <c r="N671"/>
  <c r="M671"/>
  <c r="L671"/>
  <c r="K671"/>
  <c r="J671"/>
  <c r="I671"/>
  <c r="H671"/>
  <c r="W670"/>
  <c r="U670"/>
  <c r="O670"/>
  <c r="N670"/>
  <c r="M670"/>
  <c r="L670"/>
  <c r="K670"/>
  <c r="J670"/>
  <c r="I670"/>
  <c r="H670"/>
  <c r="W669"/>
  <c r="U669"/>
  <c r="O669"/>
  <c r="N669"/>
  <c r="M669"/>
  <c r="L669"/>
  <c r="K669"/>
  <c r="J669"/>
  <c r="I669"/>
  <c r="H669"/>
  <c r="W668"/>
  <c r="U668"/>
  <c r="O668"/>
  <c r="N668"/>
  <c r="L668"/>
  <c r="K668"/>
  <c r="J668"/>
  <c r="I668"/>
  <c r="H668"/>
  <c r="W667"/>
  <c r="U667"/>
  <c r="O667"/>
  <c r="N667"/>
  <c r="M667"/>
  <c r="L667"/>
  <c r="K667"/>
  <c r="J667"/>
  <c r="I667"/>
  <c r="H667"/>
  <c r="W666"/>
  <c r="U666"/>
  <c r="O666"/>
  <c r="N666"/>
  <c r="M666"/>
  <c r="L666"/>
  <c r="K666"/>
  <c r="J666"/>
  <c r="I666"/>
  <c r="H666"/>
  <c r="W665"/>
  <c r="U665"/>
  <c r="O665"/>
  <c r="N665"/>
  <c r="M665"/>
  <c r="L665"/>
  <c r="K665"/>
  <c r="J665"/>
  <c r="I665"/>
  <c r="H665"/>
  <c r="W664"/>
  <c r="U664"/>
  <c r="O664"/>
  <c r="N664"/>
  <c r="M664"/>
  <c r="L664"/>
  <c r="K664"/>
  <c r="J664"/>
  <c r="I664"/>
  <c r="H664"/>
  <c r="W663"/>
  <c r="U663"/>
  <c r="O663"/>
  <c r="N663"/>
  <c r="M663"/>
  <c r="L663"/>
  <c r="K663"/>
  <c r="J663"/>
  <c r="I663"/>
  <c r="H663"/>
  <c r="W662"/>
  <c r="U662"/>
  <c r="O662"/>
  <c r="N662"/>
  <c r="M662"/>
  <c r="L662"/>
  <c r="K662"/>
  <c r="J662"/>
  <c r="I662"/>
  <c r="H662"/>
  <c r="W661"/>
  <c r="U661"/>
  <c r="O661"/>
  <c r="N661"/>
  <c r="M661"/>
  <c r="L661"/>
  <c r="K661"/>
  <c r="J661"/>
  <c r="I661"/>
  <c r="H661"/>
  <c r="W660"/>
  <c r="U660"/>
  <c r="O660"/>
  <c r="N660"/>
  <c r="M660"/>
  <c r="L660"/>
  <c r="K660"/>
  <c r="J660"/>
  <c r="I660"/>
  <c r="H660"/>
  <c r="W659"/>
  <c r="U659"/>
  <c r="O659"/>
  <c r="N659"/>
  <c r="M659"/>
  <c r="L659"/>
  <c r="K659"/>
  <c r="J659"/>
  <c r="I659"/>
  <c r="H659"/>
  <c r="W658"/>
  <c r="U658"/>
  <c r="O658"/>
  <c r="N658"/>
  <c r="M658"/>
  <c r="L658"/>
  <c r="K658"/>
  <c r="W657"/>
  <c r="U657"/>
  <c r="O657"/>
  <c r="N657"/>
  <c r="M657"/>
  <c r="L657"/>
  <c r="K657"/>
  <c r="J657"/>
  <c r="I657"/>
  <c r="H657"/>
  <c r="W656"/>
  <c r="U656"/>
  <c r="O656"/>
  <c r="N656"/>
  <c r="M656"/>
  <c r="L656"/>
  <c r="K656"/>
  <c r="J656"/>
  <c r="I656"/>
  <c r="W655"/>
  <c r="U655"/>
  <c r="O655"/>
  <c r="N655"/>
  <c r="M655"/>
  <c r="L655"/>
  <c r="K655"/>
  <c r="J655"/>
  <c r="I655"/>
  <c r="H655"/>
  <c r="W654"/>
  <c r="U654"/>
  <c r="O654"/>
  <c r="N654"/>
  <c r="M654"/>
  <c r="L654"/>
  <c r="K654"/>
  <c r="J654"/>
  <c r="I654"/>
  <c r="H654"/>
  <c r="W653"/>
  <c r="U653"/>
  <c r="O653"/>
  <c r="N653"/>
  <c r="M653"/>
  <c r="L653"/>
  <c r="K653"/>
  <c r="J653"/>
  <c r="I653"/>
  <c r="H653"/>
  <c r="W652"/>
  <c r="U652"/>
  <c r="O652"/>
  <c r="N652"/>
  <c r="L652"/>
  <c r="K652"/>
  <c r="W651"/>
  <c r="U651"/>
  <c r="O651"/>
  <c r="N651"/>
  <c r="M651"/>
  <c r="L651"/>
  <c r="K651"/>
  <c r="W650"/>
  <c r="U650"/>
  <c r="O650"/>
  <c r="N650"/>
  <c r="M650"/>
  <c r="L650"/>
  <c r="K650"/>
  <c r="J650"/>
  <c r="I650"/>
  <c r="W649"/>
  <c r="U649"/>
  <c r="O649"/>
  <c r="N649"/>
  <c r="M649"/>
  <c r="L649"/>
  <c r="K649"/>
  <c r="J649"/>
  <c r="I649"/>
  <c r="W648"/>
  <c r="U648"/>
  <c r="O648"/>
  <c r="N648"/>
  <c r="M648"/>
  <c r="L648"/>
  <c r="K648"/>
  <c r="J648"/>
  <c r="I648"/>
  <c r="W647"/>
  <c r="U647"/>
  <c r="O647"/>
  <c r="N647"/>
  <c r="M647"/>
  <c r="L647"/>
  <c r="K647"/>
  <c r="J647"/>
  <c r="I647"/>
  <c r="W646"/>
  <c r="U646"/>
  <c r="O646"/>
  <c r="N646"/>
  <c r="M646"/>
  <c r="L646"/>
  <c r="K646"/>
  <c r="J646"/>
  <c r="I646"/>
  <c r="W645"/>
  <c r="U645"/>
  <c r="O645"/>
  <c r="N645"/>
  <c r="M645"/>
  <c r="W644"/>
  <c r="U644"/>
  <c r="O644"/>
  <c r="N644"/>
  <c r="M644"/>
  <c r="W643"/>
  <c r="U643"/>
  <c r="O643"/>
  <c r="N643"/>
  <c r="M643"/>
  <c r="J643"/>
  <c r="I643"/>
  <c r="H643"/>
  <c r="W642"/>
  <c r="U642"/>
  <c r="O642"/>
  <c r="N642"/>
  <c r="M642"/>
  <c r="L642"/>
  <c r="K642"/>
  <c r="J642"/>
  <c r="I642"/>
  <c r="H642"/>
  <c r="W641"/>
  <c r="U641"/>
  <c r="O641"/>
  <c r="N641"/>
  <c r="M641"/>
  <c r="L641"/>
  <c r="K641"/>
  <c r="J641"/>
  <c r="I641"/>
  <c r="H641"/>
  <c r="W640"/>
  <c r="U640"/>
  <c r="O640"/>
  <c r="N640"/>
  <c r="M640"/>
  <c r="L640"/>
  <c r="K640"/>
  <c r="J640"/>
  <c r="I640"/>
  <c r="H640"/>
  <c r="W639"/>
  <c r="U639"/>
  <c r="O639"/>
  <c r="N639"/>
  <c r="M639"/>
  <c r="L639"/>
  <c r="K639"/>
  <c r="J639"/>
  <c r="I639"/>
  <c r="H639"/>
  <c r="W638"/>
  <c r="U638"/>
  <c r="O638"/>
  <c r="N638"/>
  <c r="M638"/>
  <c r="L638"/>
  <c r="K638"/>
  <c r="J638"/>
  <c r="I638"/>
  <c r="H638"/>
  <c r="W637"/>
  <c r="U637"/>
  <c r="O637"/>
  <c r="N637"/>
  <c r="M637"/>
  <c r="L637"/>
  <c r="K637"/>
  <c r="J637"/>
  <c r="I637"/>
  <c r="H637"/>
  <c r="W636"/>
  <c r="U636"/>
  <c r="O636"/>
  <c r="N636"/>
  <c r="M636"/>
  <c r="L636"/>
  <c r="K636"/>
  <c r="J636"/>
  <c r="I636"/>
  <c r="H636"/>
  <c r="W635"/>
  <c r="U635"/>
  <c r="O635"/>
  <c r="N635"/>
  <c r="M635"/>
  <c r="L635"/>
  <c r="K635"/>
  <c r="J635"/>
  <c r="I635"/>
  <c r="W634"/>
  <c r="U634"/>
  <c r="O634"/>
  <c r="N634"/>
  <c r="I634"/>
  <c r="W633"/>
  <c r="U633"/>
  <c r="O633"/>
  <c r="N633"/>
  <c r="M633"/>
  <c r="L633"/>
  <c r="K633"/>
  <c r="J633"/>
  <c r="I633"/>
  <c r="H633"/>
  <c r="W632"/>
  <c r="U632"/>
  <c r="O632"/>
  <c r="N632"/>
  <c r="M632"/>
  <c r="L632"/>
  <c r="K632"/>
  <c r="J632"/>
  <c r="I632"/>
  <c r="H632"/>
  <c r="W631"/>
  <c r="U631"/>
  <c r="O631"/>
  <c r="N631"/>
  <c r="M631"/>
  <c r="L631"/>
  <c r="K631"/>
  <c r="J631"/>
  <c r="I631"/>
  <c r="H631"/>
  <c r="W630"/>
  <c r="U630"/>
  <c r="O630"/>
  <c r="N630"/>
  <c r="M630"/>
  <c r="L630"/>
  <c r="K630"/>
  <c r="J630"/>
  <c r="I630"/>
  <c r="H630"/>
  <c r="W629"/>
  <c r="U629"/>
  <c r="O629"/>
  <c r="N629"/>
  <c r="M629"/>
  <c r="L629"/>
  <c r="K629"/>
  <c r="J629"/>
  <c r="I629"/>
  <c r="H629"/>
  <c r="W628"/>
  <c r="U628"/>
  <c r="O628"/>
  <c r="N628"/>
  <c r="M628"/>
  <c r="L628"/>
  <c r="K628"/>
  <c r="J628"/>
  <c r="I628"/>
  <c r="H628"/>
  <c r="W627"/>
  <c r="U627"/>
  <c r="O627"/>
  <c r="N627"/>
  <c r="M627"/>
  <c r="L627"/>
  <c r="K627"/>
  <c r="J627"/>
  <c r="I627"/>
  <c r="H627"/>
  <c r="W626"/>
  <c r="U626"/>
  <c r="O626"/>
  <c r="N626"/>
  <c r="M626"/>
  <c r="L626"/>
  <c r="K626"/>
  <c r="J626"/>
  <c r="I626"/>
  <c r="H626"/>
  <c r="W625"/>
  <c r="U625"/>
  <c r="O625"/>
  <c r="N625"/>
  <c r="M625"/>
  <c r="L625"/>
  <c r="K625"/>
  <c r="J625"/>
  <c r="I625"/>
  <c r="H625"/>
  <c r="W624"/>
  <c r="U624"/>
  <c r="O624"/>
  <c r="N624"/>
  <c r="M624"/>
  <c r="L624"/>
  <c r="K624"/>
  <c r="J624"/>
  <c r="I624"/>
  <c r="H624"/>
  <c r="W623"/>
  <c r="U623"/>
  <c r="O623"/>
  <c r="N623"/>
  <c r="M623"/>
  <c r="L623"/>
  <c r="K623"/>
  <c r="J623"/>
  <c r="I623"/>
  <c r="H623"/>
  <c r="W622"/>
  <c r="U622"/>
  <c r="O622"/>
  <c r="N622"/>
  <c r="M622"/>
  <c r="L622"/>
  <c r="K622"/>
  <c r="J622"/>
  <c r="I622"/>
  <c r="H622"/>
  <c r="W621"/>
  <c r="U621"/>
  <c r="O621"/>
  <c r="N621"/>
  <c r="M621"/>
  <c r="L621"/>
  <c r="K621"/>
  <c r="W620"/>
  <c r="U620"/>
  <c r="O620"/>
  <c r="N620"/>
  <c r="M620"/>
  <c r="L620"/>
  <c r="K620"/>
  <c r="J620"/>
  <c r="I620"/>
  <c r="H620"/>
  <c r="W619"/>
  <c r="U619"/>
  <c r="O619"/>
  <c r="N619"/>
  <c r="M619"/>
  <c r="L619"/>
  <c r="K619"/>
  <c r="J619"/>
  <c r="I619"/>
  <c r="H619"/>
  <c r="A619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W618"/>
  <c r="U618"/>
  <c r="O618"/>
  <c r="N618"/>
  <c r="M618"/>
  <c r="L618"/>
  <c r="K618"/>
  <c r="J618"/>
  <c r="I618"/>
  <c r="H618"/>
  <c r="A618"/>
  <c r="W616"/>
  <c r="U616"/>
  <c r="O616"/>
  <c r="N616"/>
  <c r="M616"/>
  <c r="L616"/>
  <c r="K616"/>
  <c r="J616"/>
  <c r="I616"/>
  <c r="H616"/>
  <c r="W615"/>
  <c r="U615"/>
  <c r="O615"/>
  <c r="N615"/>
  <c r="M615"/>
  <c r="L615"/>
  <c r="K615"/>
  <c r="J615"/>
  <c r="I615"/>
  <c r="H615"/>
  <c r="W614"/>
  <c r="U614"/>
  <c r="O614"/>
  <c r="N614"/>
  <c r="M614"/>
  <c r="L614"/>
  <c r="K614"/>
  <c r="J614"/>
  <c r="I614"/>
  <c r="H614"/>
  <c r="W613"/>
  <c r="U613"/>
  <c r="O613"/>
  <c r="N613"/>
  <c r="M613"/>
  <c r="L613"/>
  <c r="K613"/>
  <c r="J613"/>
  <c r="I613"/>
  <c r="H613"/>
  <c r="W612"/>
  <c r="U612"/>
  <c r="O612"/>
  <c r="N612"/>
  <c r="M612"/>
  <c r="L612"/>
  <c r="K612"/>
  <c r="J612"/>
  <c r="I612"/>
  <c r="H612"/>
  <c r="W611"/>
  <c r="U611"/>
  <c r="O611"/>
  <c r="N611"/>
  <c r="M611"/>
  <c r="L611"/>
  <c r="K611"/>
  <c r="J611"/>
  <c r="I611"/>
  <c r="H611"/>
  <c r="W610"/>
  <c r="U610"/>
  <c r="O610"/>
  <c r="N610"/>
  <c r="M610"/>
  <c r="L610"/>
  <c r="K610"/>
  <c r="J610"/>
  <c r="I610"/>
  <c r="H610"/>
  <c r="W609"/>
  <c r="U609"/>
  <c r="O609"/>
  <c r="N609"/>
  <c r="M609"/>
  <c r="L609"/>
  <c r="K609"/>
  <c r="J609"/>
  <c r="I609"/>
  <c r="H609"/>
  <c r="W608"/>
  <c r="U608"/>
  <c r="O608"/>
  <c r="N608"/>
  <c r="M608"/>
  <c r="L608"/>
  <c r="K608"/>
  <c r="J608"/>
  <c r="I608"/>
  <c r="H608"/>
  <c r="W607"/>
  <c r="U607"/>
  <c r="O607"/>
  <c r="N607"/>
  <c r="M607"/>
  <c r="L607"/>
  <c r="K607"/>
  <c r="J607"/>
  <c r="I607"/>
  <c r="H607"/>
  <c r="W606"/>
  <c r="U606"/>
  <c r="O606"/>
  <c r="N606"/>
  <c r="M606"/>
  <c r="L606"/>
  <c r="K606"/>
  <c r="J606"/>
  <c r="I606"/>
  <c r="H606"/>
  <c r="W605"/>
  <c r="U605"/>
  <c r="O605"/>
  <c r="N605"/>
  <c r="M605"/>
  <c r="L605"/>
  <c r="K605"/>
  <c r="J605"/>
  <c r="I605"/>
  <c r="H605"/>
  <c r="W604"/>
  <c r="U604"/>
  <c r="O604"/>
  <c r="N604"/>
  <c r="M604"/>
  <c r="L604"/>
  <c r="K604"/>
  <c r="J604"/>
  <c r="I604"/>
  <c r="H604"/>
  <c r="H586" s="1"/>
  <c r="W603"/>
  <c r="U603"/>
  <c r="O603"/>
  <c r="N603"/>
  <c r="M603"/>
  <c r="L603"/>
  <c r="K603"/>
  <c r="J603"/>
  <c r="I603"/>
  <c r="H603"/>
  <c r="W602"/>
  <c r="U602"/>
  <c r="O602"/>
  <c r="N602"/>
  <c r="M602"/>
  <c r="L602"/>
  <c r="K602"/>
  <c r="H602"/>
  <c r="W601"/>
  <c r="U601"/>
  <c r="O601"/>
  <c r="N601"/>
  <c r="M601"/>
  <c r="L601"/>
  <c r="K601"/>
  <c r="W600"/>
  <c r="U600"/>
  <c r="O600"/>
  <c r="N600"/>
  <c r="M600"/>
  <c r="L600"/>
  <c r="K600"/>
  <c r="W599"/>
  <c r="U599"/>
  <c r="O599"/>
  <c r="N599"/>
  <c r="M599"/>
  <c r="L599"/>
  <c r="K599"/>
  <c r="J599"/>
  <c r="I599"/>
  <c r="W598"/>
  <c r="U598"/>
  <c r="O598"/>
  <c r="N598"/>
  <c r="M598"/>
  <c r="L598"/>
  <c r="K598"/>
  <c r="J598"/>
  <c r="I598"/>
  <c r="W597"/>
  <c r="U597"/>
  <c r="O597"/>
  <c r="N597"/>
  <c r="M597"/>
  <c r="L597"/>
  <c r="K597"/>
  <c r="J597"/>
  <c r="I597"/>
  <c r="W596"/>
  <c r="U596"/>
  <c r="O596"/>
  <c r="N596"/>
  <c r="M596"/>
  <c r="L596"/>
  <c r="K596"/>
  <c r="J596"/>
  <c r="I596"/>
  <c r="W595"/>
  <c r="U595"/>
  <c r="O595"/>
  <c r="N595"/>
  <c r="M595"/>
  <c r="L595"/>
  <c r="K595"/>
  <c r="J595"/>
  <c r="I595"/>
  <c r="W594"/>
  <c r="U594"/>
  <c r="O594"/>
  <c r="N594"/>
  <c r="M594"/>
  <c r="L594"/>
  <c r="K594"/>
  <c r="J594"/>
  <c r="I594"/>
  <c r="W593"/>
  <c r="U593"/>
  <c r="O593"/>
  <c r="N593"/>
  <c r="M593"/>
  <c r="L593"/>
  <c r="K593"/>
  <c r="J593"/>
  <c r="I593"/>
  <c r="W592"/>
  <c r="U592"/>
  <c r="O592"/>
  <c r="N592"/>
  <c r="N586" s="1"/>
  <c r="M592"/>
  <c r="L592"/>
  <c r="K592"/>
  <c r="J592"/>
  <c r="I592"/>
  <c r="W591"/>
  <c r="U591"/>
  <c r="O591"/>
  <c r="N591"/>
  <c r="M591"/>
  <c r="L591"/>
  <c r="K591"/>
  <c r="J591"/>
  <c r="I591"/>
  <c r="W590"/>
  <c r="U590"/>
  <c r="O590"/>
  <c r="N590"/>
  <c r="M590"/>
  <c r="L590"/>
  <c r="K590"/>
  <c r="J590"/>
  <c r="J586" s="1"/>
  <c r="I590"/>
  <c r="W589"/>
  <c r="U589"/>
  <c r="O589"/>
  <c r="N589"/>
  <c r="M589"/>
  <c r="L589"/>
  <c r="L586" s="1"/>
  <c r="K589"/>
  <c r="J589"/>
  <c r="I589"/>
  <c r="H589"/>
  <c r="W588"/>
  <c r="U588"/>
  <c r="W587"/>
  <c r="U587"/>
  <c r="W586"/>
  <c r="V586"/>
  <c r="T586"/>
  <c r="U586" s="1"/>
  <c r="W585"/>
  <c r="U585"/>
  <c r="W584"/>
  <c r="U584"/>
  <c r="W583"/>
  <c r="U583"/>
  <c r="W582"/>
  <c r="U582"/>
  <c r="W581"/>
  <c r="V581"/>
  <c r="T581"/>
  <c r="U581" s="1"/>
  <c r="O581"/>
  <c r="N581"/>
  <c r="M581"/>
  <c r="L581"/>
  <c r="K581"/>
  <c r="J581"/>
  <c r="I581"/>
  <c r="H581"/>
  <c r="W580"/>
  <c r="U580"/>
  <c r="O580"/>
  <c r="N580"/>
  <c r="M580"/>
  <c r="L580"/>
  <c r="K580"/>
  <c r="J580"/>
  <c r="I580"/>
  <c r="H580"/>
  <c r="W579"/>
  <c r="U579"/>
  <c r="O579"/>
  <c r="N579"/>
  <c r="M579"/>
  <c r="L579"/>
  <c r="K579"/>
  <c r="J579"/>
  <c r="I579"/>
  <c r="H579"/>
  <c r="W578"/>
  <c r="U578"/>
  <c r="O578"/>
  <c r="N578"/>
  <c r="M578"/>
  <c r="L578"/>
  <c r="K578"/>
  <c r="J578"/>
  <c r="I578"/>
  <c r="H578"/>
  <c r="W577"/>
  <c r="U577"/>
  <c r="O577"/>
  <c r="N577"/>
  <c r="M577"/>
  <c r="M572" s="1"/>
  <c r="L577"/>
  <c r="K577"/>
  <c r="J577"/>
  <c r="I577"/>
  <c r="H577"/>
  <c r="W576"/>
  <c r="U576"/>
  <c r="O576"/>
  <c r="N576"/>
  <c r="M576"/>
  <c r="L576"/>
  <c r="K576"/>
  <c r="J576"/>
  <c r="I576"/>
  <c r="H576"/>
  <c r="W575"/>
  <c r="U575"/>
  <c r="O575"/>
  <c r="N575"/>
  <c r="M575"/>
  <c r="L575"/>
  <c r="K575"/>
  <c r="J575"/>
  <c r="I575"/>
  <c r="H575"/>
  <c r="W574"/>
  <c r="U574"/>
  <c r="O574"/>
  <c r="N574"/>
  <c r="N572" s="1"/>
  <c r="M574"/>
  <c r="L574"/>
  <c r="K574"/>
  <c r="J574"/>
  <c r="I574"/>
  <c r="H574"/>
  <c r="W573"/>
  <c r="U573"/>
  <c r="O573"/>
  <c r="N573"/>
  <c r="M573"/>
  <c r="L573"/>
  <c r="L572" s="1"/>
  <c r="K573"/>
  <c r="J573"/>
  <c r="I573"/>
  <c r="I572" s="1"/>
  <c r="H573"/>
  <c r="H572" s="1"/>
  <c r="V572"/>
  <c r="W572" s="1"/>
  <c r="T572"/>
  <c r="U572" s="1"/>
  <c r="J572"/>
  <c r="W571"/>
  <c r="U571"/>
  <c r="O571"/>
  <c r="N571"/>
  <c r="M571"/>
  <c r="L571"/>
  <c r="L569" s="1"/>
  <c r="K571"/>
  <c r="J571"/>
  <c r="I571"/>
  <c r="I569" s="1"/>
  <c r="H571"/>
  <c r="H569" s="1"/>
  <c r="W570"/>
  <c r="U570"/>
  <c r="O570"/>
  <c r="O569" s="1"/>
  <c r="N570"/>
  <c r="N569" s="1"/>
  <c r="M570"/>
  <c r="L570"/>
  <c r="K570"/>
  <c r="K569" s="1"/>
  <c r="J570"/>
  <c r="J569" s="1"/>
  <c r="I570"/>
  <c r="H570"/>
  <c r="W569"/>
  <c r="V569"/>
  <c r="T569"/>
  <c r="U569" s="1"/>
  <c r="M569"/>
  <c r="W568"/>
  <c r="U568"/>
  <c r="O568"/>
  <c r="N568"/>
  <c r="M568"/>
  <c r="W567"/>
  <c r="U567"/>
  <c r="O567"/>
  <c r="N567"/>
  <c r="M567"/>
  <c r="L567"/>
  <c r="K567"/>
  <c r="J567"/>
  <c r="I567"/>
  <c r="H567"/>
  <c r="W566"/>
  <c r="U566"/>
  <c r="O566"/>
  <c r="N566"/>
  <c r="M566"/>
  <c r="L566"/>
  <c r="K566"/>
  <c r="J566"/>
  <c r="I566"/>
  <c r="H566"/>
  <c r="W565"/>
  <c r="U565"/>
  <c r="O565"/>
  <c r="N565"/>
  <c r="M565"/>
  <c r="L565"/>
  <c r="K565"/>
  <c r="J565"/>
  <c r="I565"/>
  <c r="H565"/>
  <c r="W564"/>
  <c r="U564"/>
  <c r="O564"/>
  <c r="N564"/>
  <c r="M564"/>
  <c r="L564"/>
  <c r="K564"/>
  <c r="J564"/>
  <c r="I564"/>
  <c r="H564"/>
  <c r="W563"/>
  <c r="U563"/>
  <c r="O563"/>
  <c r="N563"/>
  <c r="M563"/>
  <c r="L563"/>
  <c r="K563"/>
  <c r="J563"/>
  <c r="I563"/>
  <c r="H563"/>
  <c r="W562"/>
  <c r="U562"/>
  <c r="O562"/>
  <c r="N562"/>
  <c r="M562"/>
  <c r="L562"/>
  <c r="K562"/>
  <c r="J562"/>
  <c r="I562"/>
  <c r="H562"/>
  <c r="W561"/>
  <c r="U561"/>
  <c r="O561"/>
  <c r="N561"/>
  <c r="M561"/>
  <c r="L561"/>
  <c r="K561"/>
  <c r="J561"/>
  <c r="I561"/>
  <c r="H561"/>
  <c r="W560"/>
  <c r="U560"/>
  <c r="O560"/>
  <c r="N560"/>
  <c r="M560"/>
  <c r="L560"/>
  <c r="K560"/>
  <c r="J560"/>
  <c r="I560"/>
  <c r="H560"/>
  <c r="W559"/>
  <c r="U559"/>
  <c r="O559"/>
  <c r="N559"/>
  <c r="M559"/>
  <c r="L559"/>
  <c r="K559"/>
  <c r="J559"/>
  <c r="I559"/>
  <c r="H559"/>
  <c r="W558"/>
  <c r="U558"/>
  <c r="O558"/>
  <c r="N558"/>
  <c r="M558"/>
  <c r="L558"/>
  <c r="K558"/>
  <c r="J558"/>
  <c r="I558"/>
  <c r="H558"/>
  <c r="W557"/>
  <c r="U557"/>
  <c r="O557"/>
  <c r="N557"/>
  <c r="M557"/>
  <c r="L557"/>
  <c r="K557"/>
  <c r="J557"/>
  <c r="I557"/>
  <c r="H557"/>
  <c r="W556"/>
  <c r="U556"/>
  <c r="O556"/>
  <c r="N556"/>
  <c r="M556"/>
  <c r="L556"/>
  <c r="K556"/>
  <c r="J556"/>
  <c r="I556"/>
  <c r="H556"/>
  <c r="W555"/>
  <c r="U555"/>
  <c r="O555"/>
  <c r="N555"/>
  <c r="M555"/>
  <c r="L555"/>
  <c r="K555"/>
  <c r="J555"/>
  <c r="I555"/>
  <c r="H555"/>
  <c r="W554"/>
  <c r="U554"/>
  <c r="O554"/>
  <c r="N554"/>
  <c r="M554"/>
  <c r="L554"/>
  <c r="K554"/>
  <c r="J554"/>
  <c r="I554"/>
  <c r="H554"/>
  <c r="W553"/>
  <c r="U553"/>
  <c r="O553"/>
  <c r="N553"/>
  <c r="M553"/>
  <c r="L553"/>
  <c r="K553"/>
  <c r="J553"/>
  <c r="I553"/>
  <c r="H553"/>
  <c r="W552"/>
  <c r="U552"/>
  <c r="O552"/>
  <c r="N552"/>
  <c r="M552"/>
  <c r="L552"/>
  <c r="K552"/>
  <c r="J552"/>
  <c r="I552"/>
  <c r="H552"/>
  <c r="W551"/>
  <c r="U551"/>
  <c r="O551"/>
  <c r="N551"/>
  <c r="M551"/>
  <c r="L551"/>
  <c r="K551"/>
  <c r="J551"/>
  <c r="I551"/>
  <c r="H551"/>
  <c r="W550"/>
  <c r="U550"/>
  <c r="O550"/>
  <c r="N550"/>
  <c r="M550"/>
  <c r="L550"/>
  <c r="K550"/>
  <c r="J550"/>
  <c r="I550"/>
  <c r="H550"/>
  <c r="W549"/>
  <c r="U549"/>
  <c r="O549"/>
  <c r="N549"/>
  <c r="M549"/>
  <c r="L549"/>
  <c r="K549"/>
  <c r="J549"/>
  <c r="I549"/>
  <c r="H549"/>
  <c r="W548"/>
  <c r="U548"/>
  <c r="O548"/>
  <c r="N548"/>
  <c r="M548"/>
  <c r="L548"/>
  <c r="K548"/>
  <c r="J548"/>
  <c r="I548"/>
  <c r="H548"/>
  <c r="W547"/>
  <c r="U547"/>
  <c r="O547"/>
  <c r="N547"/>
  <c r="M547"/>
  <c r="L547"/>
  <c r="K547"/>
  <c r="J547"/>
  <c r="I547"/>
  <c r="H547"/>
  <c r="W546"/>
  <c r="U546"/>
  <c r="O546"/>
  <c r="N546"/>
  <c r="M546"/>
  <c r="L546"/>
  <c r="K546"/>
  <c r="J546"/>
  <c r="I546"/>
  <c r="H546"/>
  <c r="W545"/>
  <c r="U545"/>
  <c r="O545"/>
  <c r="N545"/>
  <c r="M545"/>
  <c r="L545"/>
  <c r="K545"/>
  <c r="J545"/>
  <c r="I545"/>
  <c r="H545"/>
  <c r="W544"/>
  <c r="U544"/>
  <c r="O544"/>
  <c r="N544"/>
  <c r="M544"/>
  <c r="L544"/>
  <c r="K544"/>
  <c r="J544"/>
  <c r="I544"/>
  <c r="H544"/>
  <c r="W543"/>
  <c r="U543"/>
  <c r="O543"/>
  <c r="N543"/>
  <c r="M543"/>
  <c r="L543"/>
  <c r="K543"/>
  <c r="J543"/>
  <c r="I543"/>
  <c r="H543"/>
  <c r="W542"/>
  <c r="U542"/>
  <c r="O542"/>
  <c r="N542"/>
  <c r="M542"/>
  <c r="L542"/>
  <c r="K542"/>
  <c r="J542"/>
  <c r="I542"/>
  <c r="H542"/>
  <c r="W541"/>
  <c r="U541"/>
  <c r="O541"/>
  <c r="N541"/>
  <c r="M541"/>
  <c r="L541"/>
  <c r="K541"/>
  <c r="J541"/>
  <c r="I541"/>
  <c r="H541"/>
  <c r="W540"/>
  <c r="U540"/>
  <c r="O540"/>
  <c r="N540"/>
  <c r="M540"/>
  <c r="L540"/>
  <c r="K540"/>
  <c r="J540"/>
  <c r="I540"/>
  <c r="H540"/>
  <c r="W539"/>
  <c r="U539"/>
  <c r="O539"/>
  <c r="N539"/>
  <c r="M539"/>
  <c r="L539"/>
  <c r="K539"/>
  <c r="J539"/>
  <c r="I539"/>
  <c r="H539"/>
  <c r="W538"/>
  <c r="U538"/>
  <c r="O538"/>
  <c r="N538"/>
  <c r="M538"/>
  <c r="L538"/>
  <c r="K538"/>
  <c r="J538"/>
  <c r="I538"/>
  <c r="H538"/>
  <c r="W537"/>
  <c r="U537"/>
  <c r="O537"/>
  <c r="N537"/>
  <c r="M537"/>
  <c r="L537"/>
  <c r="K537"/>
  <c r="J537"/>
  <c r="I537"/>
  <c r="H537"/>
  <c r="W536"/>
  <c r="U536"/>
  <c r="O536"/>
  <c r="N536"/>
  <c r="M536"/>
  <c r="L536"/>
  <c r="K536"/>
  <c r="J536"/>
  <c r="I536"/>
  <c r="H536"/>
  <c r="W535"/>
  <c r="U535"/>
  <c r="O535"/>
  <c r="N535"/>
  <c r="M535"/>
  <c r="L535"/>
  <c r="K535"/>
  <c r="J535"/>
  <c r="I535"/>
  <c r="H535"/>
  <c r="W534"/>
  <c r="U534"/>
  <c r="O534"/>
  <c r="N534"/>
  <c r="M534"/>
  <c r="L534"/>
  <c r="K534"/>
  <c r="J534"/>
  <c r="I534"/>
  <c r="H534"/>
  <c r="W533"/>
  <c r="U533"/>
  <c r="O533"/>
  <c r="N533"/>
  <c r="M533"/>
  <c r="L533"/>
  <c r="K533"/>
  <c r="J533"/>
  <c r="I533"/>
  <c r="H533"/>
  <c r="W532"/>
  <c r="U532"/>
  <c r="O532"/>
  <c r="N532"/>
  <c r="M532"/>
  <c r="L532"/>
  <c r="K532"/>
  <c r="J532"/>
  <c r="I532"/>
  <c r="H532"/>
  <c r="W531"/>
  <c r="U531"/>
  <c r="O531"/>
  <c r="N531"/>
  <c r="M531"/>
  <c r="L531"/>
  <c r="K531"/>
  <c r="J531"/>
  <c r="I531"/>
  <c r="H531"/>
  <c r="W530"/>
  <c r="U530"/>
  <c r="O530"/>
  <c r="N530"/>
  <c r="M530"/>
  <c r="L530"/>
  <c r="K530"/>
  <c r="J530"/>
  <c r="I530"/>
  <c r="H530"/>
  <c r="W529"/>
  <c r="U529"/>
  <c r="O529"/>
  <c r="N529"/>
  <c r="M529"/>
  <c r="L529"/>
  <c r="K529"/>
  <c r="J529"/>
  <c r="I529"/>
  <c r="H529"/>
  <c r="W528"/>
  <c r="U528"/>
  <c r="O528"/>
  <c r="N528"/>
  <c r="N521" s="1"/>
  <c r="M528"/>
  <c r="L528"/>
  <c r="K528"/>
  <c r="J528"/>
  <c r="J521" s="1"/>
  <c r="I528"/>
  <c r="H528"/>
  <c r="W527"/>
  <c r="U527"/>
  <c r="O527"/>
  <c r="N527"/>
  <c r="M527"/>
  <c r="L527"/>
  <c r="K527"/>
  <c r="J527"/>
  <c r="I527"/>
  <c r="H527"/>
  <c r="W526"/>
  <c r="U526"/>
  <c r="O526"/>
  <c r="N526"/>
  <c r="M526"/>
  <c r="L526"/>
  <c r="K526"/>
  <c r="J526"/>
  <c r="I526"/>
  <c r="H526"/>
  <c r="W525"/>
  <c r="U525"/>
  <c r="W524"/>
  <c r="U524"/>
  <c r="O524"/>
  <c r="N524"/>
  <c r="M524"/>
  <c r="L524"/>
  <c r="K524"/>
  <c r="J524"/>
  <c r="I524"/>
  <c r="I521" s="1"/>
  <c r="H524"/>
  <c r="W523"/>
  <c r="U523"/>
  <c r="W522"/>
  <c r="U522"/>
  <c r="O522"/>
  <c r="N522"/>
  <c r="M522"/>
  <c r="L522"/>
  <c r="L521" s="1"/>
  <c r="K522"/>
  <c r="J522"/>
  <c r="I522"/>
  <c r="H522"/>
  <c r="V521"/>
  <c r="W521" s="1"/>
  <c r="T521"/>
  <c r="U521" s="1"/>
  <c r="M521"/>
  <c r="H521"/>
  <c r="W520"/>
  <c r="U520"/>
  <c r="O520"/>
  <c r="N520"/>
  <c r="M520"/>
  <c r="L520"/>
  <c r="K520"/>
  <c r="J520"/>
  <c r="I520"/>
  <c r="H520"/>
  <c r="W519"/>
  <c r="U519"/>
  <c r="O519"/>
  <c r="N519"/>
  <c r="M519"/>
  <c r="L519"/>
  <c r="K519"/>
  <c r="K516" s="1"/>
  <c r="J519"/>
  <c r="I519"/>
  <c r="H519"/>
  <c r="W518"/>
  <c r="U518"/>
  <c r="O518"/>
  <c r="N518"/>
  <c r="N516" s="1"/>
  <c r="M518"/>
  <c r="L518"/>
  <c r="K518"/>
  <c r="J518"/>
  <c r="I518"/>
  <c r="H518"/>
  <c r="W517"/>
  <c r="U517"/>
  <c r="O517"/>
  <c r="N517"/>
  <c r="M517"/>
  <c r="L517"/>
  <c r="K517"/>
  <c r="J517"/>
  <c r="I517"/>
  <c r="I516" s="1"/>
  <c r="H517"/>
  <c r="W516"/>
  <c r="V516"/>
  <c r="U516"/>
  <c r="T516"/>
  <c r="O516"/>
  <c r="M516"/>
  <c r="J516"/>
  <c r="W515"/>
  <c r="U515"/>
  <c r="O515"/>
  <c r="N515"/>
  <c r="M515"/>
  <c r="L515"/>
  <c r="K515"/>
  <c r="J515"/>
  <c r="I515"/>
  <c r="H515"/>
  <c r="W514"/>
  <c r="U514"/>
  <c r="O514"/>
  <c r="N514"/>
  <c r="M514"/>
  <c r="L514"/>
  <c r="K514"/>
  <c r="J514"/>
  <c r="I514"/>
  <c r="H514"/>
  <c r="W513"/>
  <c r="U513"/>
  <c r="O513"/>
  <c r="N513"/>
  <c r="M513"/>
  <c r="L513"/>
  <c r="K513"/>
  <c r="J513"/>
  <c r="I513"/>
  <c r="H513"/>
  <c r="W512"/>
  <c r="U512"/>
  <c r="O512"/>
  <c r="N512"/>
  <c r="M512"/>
  <c r="L512"/>
  <c r="K512"/>
  <c r="J512"/>
  <c r="I512"/>
  <c r="H512"/>
  <c r="W511"/>
  <c r="U511"/>
  <c r="O511"/>
  <c r="N511"/>
  <c r="M511"/>
  <c r="L511"/>
  <c r="K511"/>
  <c r="J511"/>
  <c r="I511"/>
  <c r="H511"/>
  <c r="W510"/>
  <c r="U510"/>
  <c r="O510"/>
  <c r="N510"/>
  <c r="M510"/>
  <c r="L510"/>
  <c r="K510"/>
  <c r="J510"/>
  <c r="I510"/>
  <c r="H510"/>
  <c r="W509"/>
  <c r="U509"/>
  <c r="O509"/>
  <c r="N509"/>
  <c r="M509"/>
  <c r="L509"/>
  <c r="K509"/>
  <c r="J509"/>
  <c r="I509"/>
  <c r="H509"/>
  <c r="W508"/>
  <c r="U508"/>
  <c r="O508"/>
  <c r="N508"/>
  <c r="M508"/>
  <c r="L508"/>
  <c r="K508"/>
  <c r="J508"/>
  <c r="I508"/>
  <c r="H508"/>
  <c r="W507"/>
  <c r="U507"/>
  <c r="O507"/>
  <c r="N507"/>
  <c r="M507"/>
  <c r="L507"/>
  <c r="K507"/>
  <c r="J507"/>
  <c r="I507"/>
  <c r="H507"/>
  <c r="W506"/>
  <c r="U506"/>
  <c r="O506"/>
  <c r="N506"/>
  <c r="M506"/>
  <c r="L506"/>
  <c r="K506"/>
  <c r="J506"/>
  <c r="I506"/>
  <c r="H506"/>
  <c r="W505"/>
  <c r="U505"/>
  <c r="O505"/>
  <c r="N505"/>
  <c r="M505"/>
  <c r="L505"/>
  <c r="K505"/>
  <c r="J505"/>
  <c r="I505"/>
  <c r="H505"/>
  <c r="W504"/>
  <c r="U504"/>
  <c r="O504"/>
  <c r="N504"/>
  <c r="M504"/>
  <c r="L504"/>
  <c r="K504"/>
  <c r="J504"/>
  <c r="I504"/>
  <c r="H504"/>
  <c r="W503"/>
  <c r="U503"/>
  <c r="O503"/>
  <c r="N503"/>
  <c r="M503"/>
  <c r="L503"/>
  <c r="K503"/>
  <c r="J503"/>
  <c r="I503"/>
  <c r="H503"/>
  <c r="W502"/>
  <c r="U502"/>
  <c r="O502"/>
  <c r="N502"/>
  <c r="M502"/>
  <c r="L502"/>
  <c r="K502"/>
  <c r="J502"/>
  <c r="I502"/>
  <c r="H502"/>
  <c r="W501"/>
  <c r="U501"/>
  <c r="O501"/>
  <c r="N501"/>
  <c r="M501"/>
  <c r="L501"/>
  <c r="K501"/>
  <c r="J501"/>
  <c r="I501"/>
  <c r="H501"/>
  <c r="W500"/>
  <c r="U500"/>
  <c r="O500"/>
  <c r="N500"/>
  <c r="M500"/>
  <c r="L500"/>
  <c r="K500"/>
  <c r="J500"/>
  <c r="I500"/>
  <c r="H500"/>
  <c r="W499"/>
  <c r="U499"/>
  <c r="O499"/>
  <c r="N499"/>
  <c r="M499"/>
  <c r="L499"/>
  <c r="K499"/>
  <c r="J499"/>
  <c r="I499"/>
  <c r="H499"/>
  <c r="W498"/>
  <c r="U498"/>
  <c r="O498"/>
  <c r="N498"/>
  <c r="M498"/>
  <c r="L498"/>
  <c r="K498"/>
  <c r="J498"/>
  <c r="I498"/>
  <c r="H498"/>
  <c r="W497"/>
  <c r="U497"/>
  <c r="O497"/>
  <c r="N497"/>
  <c r="M497"/>
  <c r="L497"/>
  <c r="K497"/>
  <c r="J497"/>
  <c r="I497"/>
  <c r="H497"/>
  <c r="W496"/>
  <c r="U496"/>
  <c r="O496"/>
  <c r="N496"/>
  <c r="M496"/>
  <c r="L496"/>
  <c r="K496"/>
  <c r="J496"/>
  <c r="I496"/>
  <c r="H496"/>
  <c r="W495"/>
  <c r="U495"/>
  <c r="O495"/>
  <c r="N495"/>
  <c r="M495"/>
  <c r="L495"/>
  <c r="K495"/>
  <c r="J495"/>
  <c r="I495"/>
  <c r="H495"/>
  <c r="W494"/>
  <c r="U494"/>
  <c r="O494"/>
  <c r="N494"/>
  <c r="M494"/>
  <c r="L494"/>
  <c r="K494"/>
  <c r="J494"/>
  <c r="I494"/>
  <c r="H494"/>
  <c r="W493"/>
  <c r="U493"/>
  <c r="O493"/>
  <c r="N493"/>
  <c r="M493"/>
  <c r="L493"/>
  <c r="K493"/>
  <c r="J493"/>
  <c r="I493"/>
  <c r="H493"/>
  <c r="W492"/>
  <c r="U492"/>
  <c r="O492"/>
  <c r="N492"/>
  <c r="M492"/>
  <c r="L492"/>
  <c r="K492"/>
  <c r="J492"/>
  <c r="I492"/>
  <c r="H492"/>
  <c r="W491"/>
  <c r="U491"/>
  <c r="O491"/>
  <c r="N491"/>
  <c r="M491"/>
  <c r="L491"/>
  <c r="K491"/>
  <c r="J491"/>
  <c r="I491"/>
  <c r="H491"/>
  <c r="W490"/>
  <c r="U490"/>
  <c r="O490"/>
  <c r="N490"/>
  <c r="M490"/>
  <c r="L490"/>
  <c r="L476" s="1"/>
  <c r="K490"/>
  <c r="J490"/>
  <c r="I490"/>
  <c r="H490"/>
  <c r="W489"/>
  <c r="U489"/>
  <c r="O489"/>
  <c r="N489"/>
  <c r="M489"/>
  <c r="L489"/>
  <c r="K489"/>
  <c r="J489"/>
  <c r="I489"/>
  <c r="H489"/>
  <c r="W488"/>
  <c r="U488"/>
  <c r="O488"/>
  <c r="N488"/>
  <c r="M488"/>
  <c r="L488"/>
  <c r="K488"/>
  <c r="J488"/>
  <c r="I488"/>
  <c r="H488"/>
  <c r="W487"/>
  <c r="U487"/>
  <c r="O487"/>
  <c r="N487"/>
  <c r="M487"/>
  <c r="L487"/>
  <c r="K487"/>
  <c r="J487"/>
  <c r="I487"/>
  <c r="H487"/>
  <c r="W486"/>
  <c r="U486"/>
  <c r="O486"/>
  <c r="N486"/>
  <c r="M486"/>
  <c r="L486"/>
  <c r="K486"/>
  <c r="J486"/>
  <c r="I486"/>
  <c r="H486"/>
  <c r="W485"/>
  <c r="U485"/>
  <c r="O485"/>
  <c r="N485"/>
  <c r="M485"/>
  <c r="L485"/>
  <c r="K485"/>
  <c r="J485"/>
  <c r="I485"/>
  <c r="H485"/>
  <c r="W484"/>
  <c r="U484"/>
  <c r="O484"/>
  <c r="N484"/>
  <c r="M484"/>
  <c r="L484"/>
  <c r="K484"/>
  <c r="J484"/>
  <c r="I484"/>
  <c r="H484"/>
  <c r="W483"/>
  <c r="U483"/>
  <c r="W482"/>
  <c r="U482"/>
  <c r="O482"/>
  <c r="N482"/>
  <c r="M482"/>
  <c r="L482"/>
  <c r="K482"/>
  <c r="J482"/>
  <c r="I482"/>
  <c r="H482"/>
  <c r="W481"/>
  <c r="U481"/>
  <c r="O481"/>
  <c r="N481"/>
  <c r="M481"/>
  <c r="L481"/>
  <c r="K481"/>
  <c r="J481"/>
  <c r="I481"/>
  <c r="H481"/>
  <c r="W480"/>
  <c r="U480"/>
  <c r="O480"/>
  <c r="N480"/>
  <c r="N476" s="1"/>
  <c r="N475" s="1"/>
  <c r="M480"/>
  <c r="L480"/>
  <c r="K480"/>
  <c r="J480"/>
  <c r="I480"/>
  <c r="H480"/>
  <c r="W479"/>
  <c r="U479"/>
  <c r="O479"/>
  <c r="N479"/>
  <c r="M479"/>
  <c r="L479"/>
  <c r="K479"/>
  <c r="J479"/>
  <c r="I479"/>
  <c r="H479"/>
  <c r="H476" s="1"/>
  <c r="W478"/>
  <c r="U478"/>
  <c r="O478"/>
  <c r="N478"/>
  <c r="M478"/>
  <c r="L478"/>
  <c r="K478"/>
  <c r="J478"/>
  <c r="I478"/>
  <c r="W477"/>
  <c r="U477"/>
  <c r="O477"/>
  <c r="N477"/>
  <c r="M477"/>
  <c r="L477"/>
  <c r="K477"/>
  <c r="K476" s="1"/>
  <c r="J477"/>
  <c r="I477"/>
  <c r="H477"/>
  <c r="V476"/>
  <c r="W476" s="1"/>
  <c r="T476"/>
  <c r="U476" s="1"/>
  <c r="O476"/>
  <c r="J476"/>
  <c r="W474"/>
  <c r="U474"/>
  <c r="O474"/>
  <c r="N474"/>
  <c r="M474"/>
  <c r="L474"/>
  <c r="K474"/>
  <c r="J474"/>
  <c r="I474"/>
  <c r="H474"/>
  <c r="W473"/>
  <c r="U473"/>
  <c r="O473"/>
  <c r="N473"/>
  <c r="M473"/>
  <c r="L473"/>
  <c r="K473"/>
  <c r="J473"/>
  <c r="I473"/>
  <c r="H473"/>
  <c r="W472"/>
  <c r="U472"/>
  <c r="O472"/>
  <c r="N472"/>
  <c r="M472"/>
  <c r="L472"/>
  <c r="K472"/>
  <c r="J472"/>
  <c r="I472"/>
  <c r="W471"/>
  <c r="U471"/>
  <c r="O471"/>
  <c r="N471"/>
  <c r="N468" s="1"/>
  <c r="M471"/>
  <c r="L471"/>
  <c r="K471"/>
  <c r="J471"/>
  <c r="I471"/>
  <c r="H471"/>
  <c r="W470"/>
  <c r="U470"/>
  <c r="O470"/>
  <c r="O468" s="1"/>
  <c r="N470"/>
  <c r="M470"/>
  <c r="M468" s="1"/>
  <c r="L470"/>
  <c r="K470"/>
  <c r="J470"/>
  <c r="I470"/>
  <c r="I468" s="1"/>
  <c r="H470"/>
  <c r="W469"/>
  <c r="U469"/>
  <c r="O469"/>
  <c r="N469"/>
  <c r="M469"/>
  <c r="L469"/>
  <c r="L468" s="1"/>
  <c r="K469"/>
  <c r="J469"/>
  <c r="J468" s="1"/>
  <c r="I469"/>
  <c r="H469"/>
  <c r="H468" s="1"/>
  <c r="V468"/>
  <c r="W468" s="1"/>
  <c r="U468"/>
  <c r="T468"/>
  <c r="K468"/>
  <c r="W467"/>
  <c r="U467"/>
  <c r="O467"/>
  <c r="N467"/>
  <c r="M467"/>
  <c r="L467"/>
  <c r="K467"/>
  <c r="J467"/>
  <c r="I467"/>
  <c r="H467"/>
  <c r="W466"/>
  <c r="U466"/>
  <c r="O466"/>
  <c r="N466"/>
  <c r="M466"/>
  <c r="L466"/>
  <c r="K466"/>
  <c r="J466"/>
  <c r="I466"/>
  <c r="H466"/>
  <c r="W465"/>
  <c r="U465"/>
  <c r="O465"/>
  <c r="N465"/>
  <c r="N459" s="1"/>
  <c r="M465"/>
  <c r="L465"/>
  <c r="K465"/>
  <c r="J465"/>
  <c r="I465"/>
  <c r="H465"/>
  <c r="W464"/>
  <c r="U464"/>
  <c r="O464"/>
  <c r="N464"/>
  <c r="M464"/>
  <c r="L464"/>
  <c r="K464"/>
  <c r="J464"/>
  <c r="I464"/>
  <c r="H464"/>
  <c r="W463"/>
  <c r="U463"/>
  <c r="O463"/>
  <c r="N463"/>
  <c r="M463"/>
  <c r="L463"/>
  <c r="K463"/>
  <c r="J463"/>
  <c r="I463"/>
  <c r="H463"/>
  <c r="H459" s="1"/>
  <c r="W462"/>
  <c r="U462"/>
  <c r="O462"/>
  <c r="N462"/>
  <c r="M462"/>
  <c r="L462"/>
  <c r="L459" s="1"/>
  <c r="K462"/>
  <c r="J462"/>
  <c r="I462"/>
  <c r="H462"/>
  <c r="W461"/>
  <c r="U461"/>
  <c r="O461"/>
  <c r="O459" s="1"/>
  <c r="N461"/>
  <c r="M461"/>
  <c r="L461"/>
  <c r="K461"/>
  <c r="J461"/>
  <c r="I461"/>
  <c r="H461"/>
  <c r="W460"/>
  <c r="U460"/>
  <c r="O460"/>
  <c r="N460"/>
  <c r="M460"/>
  <c r="L460"/>
  <c r="K460"/>
  <c r="J460"/>
  <c r="J459" s="1"/>
  <c r="I460"/>
  <c r="H460"/>
  <c r="W459"/>
  <c r="V459"/>
  <c r="T459"/>
  <c r="U459" s="1"/>
  <c r="K459"/>
  <c r="W458"/>
  <c r="V458"/>
  <c r="U458"/>
  <c r="T458"/>
  <c r="T454" s="1"/>
  <c r="O458"/>
  <c r="N458"/>
  <c r="M458"/>
  <c r="L458"/>
  <c r="K458"/>
  <c r="J458"/>
  <c r="I458"/>
  <c r="H458"/>
  <c r="W457"/>
  <c r="U457"/>
  <c r="O457"/>
  <c r="N457"/>
  <c r="M457"/>
  <c r="L457"/>
  <c r="K457"/>
  <c r="J457"/>
  <c r="I457"/>
  <c r="H457"/>
  <c r="W456"/>
  <c r="U456"/>
  <c r="O456"/>
  <c r="N456"/>
  <c r="M456"/>
  <c r="M454" s="1"/>
  <c r="L456"/>
  <c r="K456"/>
  <c r="K454" s="1"/>
  <c r="J456"/>
  <c r="I456"/>
  <c r="H456"/>
  <c r="W455"/>
  <c r="U455"/>
  <c r="O455"/>
  <c r="N455"/>
  <c r="N454" s="1"/>
  <c r="M455"/>
  <c r="L455"/>
  <c r="L454" s="1"/>
  <c r="K455"/>
  <c r="J455"/>
  <c r="I455"/>
  <c r="I454" s="1"/>
  <c r="H455"/>
  <c r="H454" s="1"/>
  <c r="V454"/>
  <c r="W454" s="1"/>
  <c r="U454"/>
  <c r="O454"/>
  <c r="J454"/>
  <c r="W453"/>
  <c r="U453"/>
  <c r="O453"/>
  <c r="N453"/>
  <c r="M453"/>
  <c r="L453"/>
  <c r="K453"/>
  <c r="J453"/>
  <c r="I453"/>
  <c r="H453"/>
  <c r="V452"/>
  <c r="W452" s="1"/>
  <c r="U452"/>
  <c r="T452"/>
  <c r="O452"/>
  <c r="N452"/>
  <c r="N450" s="1"/>
  <c r="M452"/>
  <c r="L452"/>
  <c r="K452"/>
  <c r="J452"/>
  <c r="I452"/>
  <c r="H452"/>
  <c r="W451"/>
  <c r="U451"/>
  <c r="O451"/>
  <c r="N451"/>
  <c r="M451"/>
  <c r="L451"/>
  <c r="K451"/>
  <c r="J451"/>
  <c r="I451"/>
  <c r="I450" s="1"/>
  <c r="H451"/>
  <c r="U450"/>
  <c r="T450"/>
  <c r="O450"/>
  <c r="M450"/>
  <c r="K450"/>
  <c r="J450"/>
  <c r="W449"/>
  <c r="U449"/>
  <c r="O449"/>
  <c r="N449"/>
  <c r="M449"/>
  <c r="L449"/>
  <c r="K449"/>
  <c r="J449"/>
  <c r="I449"/>
  <c r="H449"/>
  <c r="W448"/>
  <c r="U448"/>
  <c r="O448"/>
  <c r="N448"/>
  <c r="M448"/>
  <c r="L448"/>
  <c r="K448"/>
  <c r="J448"/>
  <c r="I448"/>
  <c r="H448"/>
  <c r="W447"/>
  <c r="U447"/>
  <c r="O447"/>
  <c r="N447"/>
  <c r="M447"/>
  <c r="L447"/>
  <c r="K447"/>
  <c r="K444" s="1"/>
  <c r="J447"/>
  <c r="I447"/>
  <c r="H447"/>
  <c r="W446"/>
  <c r="U446"/>
  <c r="O446"/>
  <c r="N446"/>
  <c r="N444" s="1"/>
  <c r="M446"/>
  <c r="L446"/>
  <c r="K446"/>
  <c r="J446"/>
  <c r="I446"/>
  <c r="H446"/>
  <c r="W445"/>
  <c r="U445"/>
  <c r="O445"/>
  <c r="N445"/>
  <c r="M445"/>
  <c r="L445"/>
  <c r="K445"/>
  <c r="J445"/>
  <c r="I445"/>
  <c r="I444" s="1"/>
  <c r="H445"/>
  <c r="W444"/>
  <c r="V444"/>
  <c r="U444"/>
  <c r="T444"/>
  <c r="O444"/>
  <c r="M444"/>
  <c r="J444"/>
  <c r="T443"/>
  <c r="U443" s="1"/>
  <c r="W442"/>
  <c r="U442"/>
  <c r="O442"/>
  <c r="N442"/>
  <c r="M442"/>
  <c r="M441" s="1"/>
  <c r="L442"/>
  <c r="K442"/>
  <c r="J442"/>
  <c r="J441" s="1"/>
  <c r="I442"/>
  <c r="I441" s="1"/>
  <c r="H442"/>
  <c r="W441"/>
  <c r="V441"/>
  <c r="T441"/>
  <c r="U441" s="1"/>
  <c r="O441"/>
  <c r="N441"/>
  <c r="L441"/>
  <c r="K441"/>
  <c r="H441"/>
  <c r="W440"/>
  <c r="U440"/>
  <c r="O440"/>
  <c r="N440"/>
  <c r="M440"/>
  <c r="M439" s="1"/>
  <c r="L440"/>
  <c r="K440"/>
  <c r="K439" s="1"/>
  <c r="J440"/>
  <c r="I440"/>
  <c r="I439" s="1"/>
  <c r="H440"/>
  <c r="V439"/>
  <c r="W439" s="1"/>
  <c r="T439"/>
  <c r="U439" s="1"/>
  <c r="O439"/>
  <c r="N439"/>
  <c r="L439"/>
  <c r="J439"/>
  <c r="H439"/>
  <c r="W438"/>
  <c r="U438"/>
  <c r="O438"/>
  <c r="N438"/>
  <c r="M438"/>
  <c r="M437" s="1"/>
  <c r="L438"/>
  <c r="K438"/>
  <c r="J438"/>
  <c r="J437" s="1"/>
  <c r="I438"/>
  <c r="I437" s="1"/>
  <c r="H438"/>
  <c r="W437"/>
  <c r="V437"/>
  <c r="T437"/>
  <c r="U437" s="1"/>
  <c r="O437"/>
  <c r="N437"/>
  <c r="L437"/>
  <c r="K437"/>
  <c r="H437"/>
  <c r="W436"/>
  <c r="U436"/>
  <c r="O436"/>
  <c r="O434" s="1"/>
  <c r="N436"/>
  <c r="M436"/>
  <c r="M434" s="1"/>
  <c r="L436"/>
  <c r="K436"/>
  <c r="J436"/>
  <c r="I436"/>
  <c r="I434" s="1"/>
  <c r="H436"/>
  <c r="W435"/>
  <c r="U435"/>
  <c r="O435"/>
  <c r="N435"/>
  <c r="M435"/>
  <c r="L435"/>
  <c r="L434" s="1"/>
  <c r="K435"/>
  <c r="J435"/>
  <c r="J434" s="1"/>
  <c r="I435"/>
  <c r="H435"/>
  <c r="H434" s="1"/>
  <c r="V434"/>
  <c r="W434" s="1"/>
  <c r="U434"/>
  <c r="T434"/>
  <c r="N434"/>
  <c r="K434"/>
  <c r="W433"/>
  <c r="U433"/>
  <c r="O433"/>
  <c r="N433"/>
  <c r="M433"/>
  <c r="L433"/>
  <c r="K433"/>
  <c r="J433"/>
  <c r="I433"/>
  <c r="H433"/>
  <c r="W432"/>
  <c r="U432"/>
  <c r="O432"/>
  <c r="O431" s="1"/>
  <c r="N432"/>
  <c r="M432"/>
  <c r="M431" s="1"/>
  <c r="L432"/>
  <c r="K432"/>
  <c r="K431" s="1"/>
  <c r="J432"/>
  <c r="I432"/>
  <c r="H432"/>
  <c r="H431" s="1"/>
  <c r="V431"/>
  <c r="W431" s="1"/>
  <c r="U431"/>
  <c r="T431"/>
  <c r="N431"/>
  <c r="L431"/>
  <c r="J431"/>
  <c r="I431"/>
  <c r="W430"/>
  <c r="U430"/>
  <c r="O430"/>
  <c r="N430"/>
  <c r="M430"/>
  <c r="M427" s="1"/>
  <c r="L430"/>
  <c r="K430"/>
  <c r="J430"/>
  <c r="I430"/>
  <c r="H430"/>
  <c r="W429"/>
  <c r="U429"/>
  <c r="O429"/>
  <c r="O427" s="1"/>
  <c r="N429"/>
  <c r="N427" s="1"/>
  <c r="M429"/>
  <c r="L429"/>
  <c r="K429"/>
  <c r="J429"/>
  <c r="I429"/>
  <c r="W428"/>
  <c r="U428"/>
  <c r="O428"/>
  <c r="N428"/>
  <c r="M428"/>
  <c r="L428"/>
  <c r="L427" s="1"/>
  <c r="K428"/>
  <c r="J428"/>
  <c r="J427" s="1"/>
  <c r="I428"/>
  <c r="H428"/>
  <c r="H427" s="1"/>
  <c r="V427"/>
  <c r="W427" s="1"/>
  <c r="U427"/>
  <c r="T427"/>
  <c r="K427"/>
  <c r="I427"/>
  <c r="W426"/>
  <c r="U426"/>
  <c r="O426"/>
  <c r="N426"/>
  <c r="M426"/>
  <c r="L426"/>
  <c r="K426"/>
  <c r="J426"/>
  <c r="I426"/>
  <c r="H426"/>
  <c r="W425"/>
  <c r="U425"/>
  <c r="O425"/>
  <c r="O422" s="1"/>
  <c r="N425"/>
  <c r="M425"/>
  <c r="L425"/>
  <c r="K425"/>
  <c r="J425"/>
  <c r="I425"/>
  <c r="H425"/>
  <c r="W424"/>
  <c r="U424"/>
  <c r="O424"/>
  <c r="N424"/>
  <c r="N422" s="1"/>
  <c r="M424"/>
  <c r="L424"/>
  <c r="K424"/>
  <c r="J424"/>
  <c r="J422" s="1"/>
  <c r="I424"/>
  <c r="H424"/>
  <c r="H422" s="1"/>
  <c r="W423"/>
  <c r="U423"/>
  <c r="O423"/>
  <c r="N423"/>
  <c r="M423"/>
  <c r="M422" s="1"/>
  <c r="L423"/>
  <c r="K423"/>
  <c r="K422" s="1"/>
  <c r="J423"/>
  <c r="I423"/>
  <c r="I422" s="1"/>
  <c r="I419" s="1"/>
  <c r="H423"/>
  <c r="V422"/>
  <c r="W422" s="1"/>
  <c r="T422"/>
  <c r="U422" s="1"/>
  <c r="L422"/>
  <c r="L419" s="1"/>
  <c r="W421"/>
  <c r="U421"/>
  <c r="O421"/>
  <c r="N421"/>
  <c r="M421"/>
  <c r="M420" s="1"/>
  <c r="L421"/>
  <c r="K421"/>
  <c r="J421"/>
  <c r="J420" s="1"/>
  <c r="J419" s="1"/>
  <c r="I421"/>
  <c r="I420" s="1"/>
  <c r="H421"/>
  <c r="W420"/>
  <c r="V420"/>
  <c r="T420"/>
  <c r="U420" s="1"/>
  <c r="O420"/>
  <c r="O419" s="1"/>
  <c r="N420"/>
  <c r="L420"/>
  <c r="K420"/>
  <c r="H420"/>
  <c r="T419"/>
  <c r="U419" s="1"/>
  <c r="W417"/>
  <c r="U417"/>
  <c r="W415"/>
  <c r="U415"/>
  <c r="W414"/>
  <c r="U414"/>
  <c r="W413"/>
  <c r="U413"/>
  <c r="O413"/>
  <c r="N413"/>
  <c r="M413"/>
  <c r="H413"/>
  <c r="W412"/>
  <c r="U412"/>
  <c r="O412"/>
  <c r="N412"/>
  <c r="N411" s="1"/>
  <c r="M412"/>
  <c r="H412"/>
  <c r="W411"/>
  <c r="V411"/>
  <c r="U411"/>
  <c r="T411"/>
  <c r="O411"/>
  <c r="M411"/>
  <c r="L411"/>
  <c r="K411"/>
  <c r="J411"/>
  <c r="I411"/>
  <c r="W410"/>
  <c r="U410"/>
  <c r="O410"/>
  <c r="N410"/>
  <c r="M410"/>
  <c r="L410"/>
  <c r="K410"/>
  <c r="J410"/>
  <c r="I410"/>
  <c r="H410"/>
  <c r="O409"/>
  <c r="N409"/>
  <c r="W408"/>
  <c r="U408"/>
  <c r="W407"/>
  <c r="U407"/>
  <c r="O407"/>
  <c r="N407"/>
  <c r="M407"/>
  <c r="W406"/>
  <c r="U406"/>
  <c r="O406"/>
  <c r="N406"/>
  <c r="W405"/>
  <c r="U405"/>
  <c r="O405"/>
  <c r="N405"/>
  <c r="M405"/>
  <c r="W404"/>
  <c r="U404"/>
  <c r="O404"/>
  <c r="N404"/>
  <c r="M404"/>
  <c r="W403"/>
  <c r="U403"/>
  <c r="O403"/>
  <c r="N403"/>
  <c r="M403"/>
  <c r="W402"/>
  <c r="U402"/>
  <c r="N402"/>
  <c r="W401"/>
  <c r="U401"/>
  <c r="O401"/>
  <c r="N401"/>
  <c r="W400"/>
  <c r="U400"/>
  <c r="O400"/>
  <c r="N400"/>
  <c r="M400"/>
  <c r="L400"/>
  <c r="J400"/>
  <c r="I400"/>
  <c r="W399"/>
  <c r="U399"/>
  <c r="O399"/>
  <c r="N399"/>
  <c r="W398"/>
  <c r="U398"/>
  <c r="O398"/>
  <c r="N398"/>
  <c r="J398"/>
  <c r="I398"/>
  <c r="H398"/>
  <c r="W397"/>
  <c r="U397"/>
  <c r="W396"/>
  <c r="U396"/>
  <c r="I396"/>
  <c r="W395"/>
  <c r="U395"/>
  <c r="W394"/>
  <c r="U394"/>
  <c r="W393"/>
  <c r="U393"/>
  <c r="O393"/>
  <c r="N393"/>
  <c r="M393"/>
  <c r="L393"/>
  <c r="K393"/>
  <c r="J393"/>
  <c r="I393"/>
  <c r="H393"/>
  <c r="W392"/>
  <c r="U392"/>
  <c r="O392"/>
  <c r="N392"/>
  <c r="M392"/>
  <c r="L392"/>
  <c r="K392"/>
  <c r="W391"/>
  <c r="U391"/>
  <c r="O391"/>
  <c r="N391"/>
  <c r="M391"/>
  <c r="L391"/>
  <c r="K391"/>
  <c r="J391"/>
  <c r="I391"/>
  <c r="H391"/>
  <c r="W390"/>
  <c r="U390"/>
  <c r="O390"/>
  <c r="N390"/>
  <c r="M390"/>
  <c r="L390"/>
  <c r="K390"/>
  <c r="J390"/>
  <c r="I390"/>
  <c r="H390"/>
  <c r="W389"/>
  <c r="U389"/>
  <c r="O389"/>
  <c r="N389"/>
  <c r="M389"/>
  <c r="L389"/>
  <c r="L387" s="1"/>
  <c r="K389"/>
  <c r="J389"/>
  <c r="I389"/>
  <c r="H389"/>
  <c r="W388"/>
  <c r="U388"/>
  <c r="O388"/>
  <c r="O387" s="1"/>
  <c r="N388"/>
  <c r="M388"/>
  <c r="M387" s="1"/>
  <c r="L388"/>
  <c r="K388"/>
  <c r="K387" s="1"/>
  <c r="J388"/>
  <c r="I388"/>
  <c r="I387" s="1"/>
  <c r="H388"/>
  <c r="W387"/>
  <c r="U387"/>
  <c r="N387"/>
  <c r="J387"/>
  <c r="W386"/>
  <c r="U386"/>
  <c r="O386"/>
  <c r="N386"/>
  <c r="M386"/>
  <c r="L386"/>
  <c r="K386"/>
  <c r="J386"/>
  <c r="W385"/>
  <c r="U385"/>
  <c r="O385"/>
  <c r="N385"/>
  <c r="M385"/>
  <c r="W384"/>
  <c r="U384"/>
  <c r="O384"/>
  <c r="N384"/>
  <c r="M384"/>
  <c r="L384"/>
  <c r="K384"/>
  <c r="I384"/>
  <c r="W383"/>
  <c r="V383"/>
  <c r="U383"/>
  <c r="T383"/>
  <c r="O383"/>
  <c r="N383"/>
  <c r="M383"/>
  <c r="L383"/>
  <c r="K383"/>
  <c r="W382"/>
  <c r="U382"/>
  <c r="O382"/>
  <c r="N382"/>
  <c r="M382"/>
  <c r="L382"/>
  <c r="K382"/>
  <c r="W381"/>
  <c r="U381"/>
  <c r="O381"/>
  <c r="N381"/>
  <c r="M381"/>
  <c r="W380"/>
  <c r="U380"/>
  <c r="O380"/>
  <c r="N380"/>
  <c r="M380"/>
  <c r="L380"/>
  <c r="K380"/>
  <c r="J380"/>
  <c r="W379"/>
  <c r="U379"/>
  <c r="O379"/>
  <c r="N379"/>
  <c r="M379"/>
  <c r="L379"/>
  <c r="K379"/>
  <c r="J379"/>
  <c r="I379"/>
  <c r="W378"/>
  <c r="U378"/>
  <c r="O378"/>
  <c r="N378"/>
  <c r="M378"/>
  <c r="L378"/>
  <c r="K378"/>
  <c r="J378"/>
  <c r="W377"/>
  <c r="U377"/>
  <c r="O377"/>
  <c r="N377"/>
  <c r="M377"/>
  <c r="L377"/>
  <c r="K377"/>
  <c r="J377"/>
  <c r="I377"/>
  <c r="H377"/>
  <c r="W376"/>
  <c r="U376"/>
  <c r="O376"/>
  <c r="N376"/>
  <c r="M376"/>
  <c r="L376"/>
  <c r="K376"/>
  <c r="J376"/>
  <c r="I376"/>
  <c r="H376"/>
  <c r="W375"/>
  <c r="U375"/>
  <c r="O375"/>
  <c r="N375"/>
  <c r="M375"/>
  <c r="L375"/>
  <c r="K375"/>
  <c r="J375"/>
  <c r="I375"/>
  <c r="H375"/>
  <c r="W374"/>
  <c r="U374"/>
  <c r="O374"/>
  <c r="N374"/>
  <c r="M374"/>
  <c r="L374"/>
  <c r="K374"/>
  <c r="J374"/>
  <c r="I374"/>
  <c r="H374"/>
  <c r="W373"/>
  <c r="U373"/>
  <c r="O373"/>
  <c r="N373"/>
  <c r="M373"/>
  <c r="L373"/>
  <c r="K373"/>
  <c r="J373"/>
  <c r="I373"/>
  <c r="H373"/>
  <c r="W372"/>
  <c r="U372"/>
  <c r="O372"/>
  <c r="N372"/>
  <c r="M372"/>
  <c r="K372"/>
  <c r="I372"/>
  <c r="W371"/>
  <c r="U371"/>
  <c r="O371"/>
  <c r="N371"/>
  <c r="M371"/>
  <c r="L371"/>
  <c r="K371"/>
  <c r="J371"/>
  <c r="I371"/>
  <c r="H371"/>
  <c r="W370"/>
  <c r="U370"/>
  <c r="O370"/>
  <c r="N370"/>
  <c r="M370"/>
  <c r="L370"/>
  <c r="K370"/>
  <c r="J370"/>
  <c r="I370"/>
  <c r="H370"/>
  <c r="W369"/>
  <c r="U369"/>
  <c r="O369"/>
  <c r="N369"/>
  <c r="M369"/>
  <c r="L369"/>
  <c r="K369"/>
  <c r="W368"/>
  <c r="U368"/>
  <c r="O368"/>
  <c r="N368"/>
  <c r="M368"/>
  <c r="L368"/>
  <c r="K368"/>
  <c r="J368"/>
  <c r="I368"/>
  <c r="H368"/>
  <c r="W367"/>
  <c r="U367"/>
  <c r="O367"/>
  <c r="N367"/>
  <c r="M367"/>
  <c r="L367"/>
  <c r="K367"/>
  <c r="J367"/>
  <c r="I367"/>
  <c r="H367"/>
  <c r="M366"/>
  <c r="L366"/>
  <c r="H366"/>
  <c r="W365"/>
  <c r="U365"/>
  <c r="O365"/>
  <c r="N365"/>
  <c r="M365"/>
  <c r="L365"/>
  <c r="K365"/>
  <c r="J365"/>
  <c r="I365"/>
  <c r="H365"/>
  <c r="W364"/>
  <c r="U364"/>
  <c r="O364"/>
  <c r="N364"/>
  <c r="M364"/>
  <c r="L364"/>
  <c r="K364"/>
  <c r="J364"/>
  <c r="I364"/>
  <c r="H364"/>
  <c r="W363"/>
  <c r="U363"/>
  <c r="O363"/>
  <c r="N363"/>
  <c r="M363"/>
  <c r="L363"/>
  <c r="K363"/>
  <c r="J363"/>
  <c r="H363"/>
  <c r="W362"/>
  <c r="U362"/>
  <c r="O362"/>
  <c r="N362"/>
  <c r="M362"/>
  <c r="L362"/>
  <c r="K362"/>
  <c r="J362"/>
  <c r="I362"/>
  <c r="H362"/>
  <c r="W361"/>
  <c r="U361"/>
  <c r="O361"/>
  <c r="N361"/>
  <c r="M361"/>
  <c r="L361"/>
  <c r="K361"/>
  <c r="J361"/>
  <c r="I361"/>
  <c r="H361"/>
  <c r="W360"/>
  <c r="U360"/>
  <c r="O360"/>
  <c r="N360"/>
  <c r="M360"/>
  <c r="L360"/>
  <c r="K360"/>
  <c r="J360"/>
  <c r="I360"/>
  <c r="H360"/>
  <c r="W359"/>
  <c r="U359"/>
  <c r="O359"/>
  <c r="N359"/>
  <c r="M359"/>
  <c r="L359"/>
  <c r="K359"/>
  <c r="J359"/>
  <c r="I359"/>
  <c r="H359"/>
  <c r="W358"/>
  <c r="U358"/>
  <c r="O358"/>
  <c r="N358"/>
  <c r="M358"/>
  <c r="L358"/>
  <c r="K358"/>
  <c r="J358"/>
  <c r="I358"/>
  <c r="H358"/>
  <c r="W357"/>
  <c r="U357"/>
  <c r="O357"/>
  <c r="N357"/>
  <c r="M357"/>
  <c r="L357"/>
  <c r="K357"/>
  <c r="J357"/>
  <c r="W356"/>
  <c r="U356"/>
  <c r="O356"/>
  <c r="N356"/>
  <c r="M356"/>
  <c r="L356"/>
  <c r="K356"/>
  <c r="J356"/>
  <c r="I356"/>
  <c r="W355"/>
  <c r="U355"/>
  <c r="O355"/>
  <c r="N355"/>
  <c r="M355"/>
  <c r="L355"/>
  <c r="K355"/>
  <c r="J355"/>
  <c r="I355"/>
  <c r="W354"/>
  <c r="U354"/>
  <c r="O354"/>
  <c r="N354"/>
  <c r="M354"/>
  <c r="L354"/>
  <c r="K354"/>
  <c r="W353"/>
  <c r="V353"/>
  <c r="U353"/>
  <c r="T353"/>
  <c r="O353"/>
  <c r="N353"/>
  <c r="M353"/>
  <c r="L353"/>
  <c r="K353"/>
  <c r="J353"/>
  <c r="I353"/>
  <c r="H353"/>
  <c r="V352"/>
  <c r="W352" s="1"/>
  <c r="T352"/>
  <c r="U352" s="1"/>
  <c r="N352"/>
  <c r="M352"/>
  <c r="L352"/>
  <c r="K352"/>
  <c r="J352"/>
  <c r="I352"/>
  <c r="H352"/>
  <c r="M351"/>
  <c r="L351"/>
  <c r="K351"/>
  <c r="H351"/>
  <c r="W350"/>
  <c r="U350"/>
  <c r="O350"/>
  <c r="N350"/>
  <c r="M350"/>
  <c r="L350"/>
  <c r="K350"/>
  <c r="W349"/>
  <c r="U349"/>
  <c r="O349"/>
  <c r="N349"/>
  <c r="M349"/>
  <c r="L349"/>
  <c r="K349"/>
  <c r="W348"/>
  <c r="U348"/>
  <c r="O348"/>
  <c r="N348"/>
  <c r="M348"/>
  <c r="L348"/>
  <c r="K348"/>
  <c r="J348"/>
  <c r="H348"/>
  <c r="W347"/>
  <c r="U347"/>
  <c r="O347"/>
  <c r="N347"/>
  <c r="M347"/>
  <c r="L347"/>
  <c r="K347"/>
  <c r="J347"/>
  <c r="H347"/>
  <c r="W346"/>
  <c r="U346"/>
  <c r="O346"/>
  <c r="N346"/>
  <c r="M346"/>
  <c r="L346"/>
  <c r="K346"/>
  <c r="J346"/>
  <c r="H346"/>
  <c r="W345"/>
  <c r="U345"/>
  <c r="O345"/>
  <c r="N345"/>
  <c r="M345"/>
  <c r="L345"/>
  <c r="K345"/>
  <c r="J345"/>
  <c r="I345"/>
  <c r="H345"/>
  <c r="W344"/>
  <c r="U344"/>
  <c r="O344"/>
  <c r="N344"/>
  <c r="M344"/>
  <c r="L344"/>
  <c r="K344"/>
  <c r="J344"/>
  <c r="I344"/>
  <c r="H344"/>
  <c r="W343"/>
  <c r="U343"/>
  <c r="O343"/>
  <c r="N343"/>
  <c r="M343"/>
  <c r="L343"/>
  <c r="K343"/>
  <c r="J343"/>
  <c r="I343"/>
  <c r="H343"/>
  <c r="W342"/>
  <c r="U342"/>
  <c r="O342"/>
  <c r="N342"/>
  <c r="M342"/>
  <c r="L342"/>
  <c r="K342"/>
  <c r="J342"/>
  <c r="I342"/>
  <c r="H342"/>
  <c r="W341"/>
  <c r="U341"/>
  <c r="O341"/>
  <c r="N341"/>
  <c r="M341"/>
  <c r="L341"/>
  <c r="K341"/>
  <c r="J341"/>
  <c r="I341"/>
  <c r="H341"/>
  <c r="W340"/>
  <c r="U340"/>
  <c r="O340"/>
  <c r="N340"/>
  <c r="M340"/>
  <c r="L340"/>
  <c r="K340"/>
  <c r="J340"/>
  <c r="I340"/>
  <c r="H340"/>
  <c r="W339"/>
  <c r="U339"/>
  <c r="O339"/>
  <c r="N339"/>
  <c r="M339"/>
  <c r="L339"/>
  <c r="K339"/>
  <c r="J339"/>
  <c r="I339"/>
  <c r="H339"/>
  <c r="W338"/>
  <c r="U338"/>
  <c r="O338"/>
  <c r="N338"/>
  <c r="M338"/>
  <c r="L338"/>
  <c r="K338"/>
  <c r="J338"/>
  <c r="I338"/>
  <c r="H338"/>
  <c r="W337"/>
  <c r="U337"/>
  <c r="O337"/>
  <c r="N337"/>
  <c r="M337"/>
  <c r="L337"/>
  <c r="K337"/>
  <c r="J337"/>
  <c r="I337"/>
  <c r="H337"/>
  <c r="W336"/>
  <c r="U336"/>
  <c r="O336"/>
  <c r="N336"/>
  <c r="M336"/>
  <c r="L336"/>
  <c r="K336"/>
  <c r="J336"/>
  <c r="I336"/>
  <c r="H336"/>
  <c r="W335"/>
  <c r="U335"/>
  <c r="N335"/>
  <c r="M335"/>
  <c r="L335"/>
  <c r="K335"/>
  <c r="J335"/>
  <c r="I335"/>
  <c r="H335"/>
  <c r="W334"/>
  <c r="U334"/>
  <c r="O334"/>
  <c r="N334"/>
  <c r="M334"/>
  <c r="L334"/>
  <c r="K334"/>
  <c r="J334"/>
  <c r="I334"/>
  <c r="H334"/>
  <c r="W333"/>
  <c r="V333"/>
  <c r="U333"/>
  <c r="T333"/>
  <c r="O333"/>
  <c r="N333"/>
  <c r="M333"/>
  <c r="L333"/>
  <c r="K333"/>
  <c r="J333"/>
  <c r="I333"/>
  <c r="H333"/>
  <c r="V332"/>
  <c r="W332" s="1"/>
  <c r="T332"/>
  <c r="U332" s="1"/>
  <c r="O332"/>
  <c r="N332"/>
  <c r="M332"/>
  <c r="L332"/>
  <c r="K332"/>
  <c r="J332"/>
  <c r="I332"/>
  <c r="H332"/>
  <c r="W331"/>
  <c r="V331"/>
  <c r="U331"/>
  <c r="T331"/>
  <c r="O331"/>
  <c r="N331"/>
  <c r="L331"/>
  <c r="K33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W330"/>
  <c r="U330"/>
  <c r="O330"/>
  <c r="N330"/>
  <c r="M330"/>
  <c r="L330"/>
  <c r="K330"/>
  <c r="J330"/>
  <c r="H330"/>
  <c r="W329"/>
  <c r="U329"/>
  <c r="O329"/>
  <c r="N329"/>
  <c r="W328"/>
  <c r="U328"/>
  <c r="O328"/>
  <c r="N328"/>
  <c r="W327"/>
  <c r="U327"/>
  <c r="O327"/>
  <c r="N327"/>
  <c r="W326"/>
  <c r="U326"/>
  <c r="O326"/>
  <c r="N326"/>
  <c r="M326"/>
  <c r="W325"/>
  <c r="U325"/>
  <c r="O325"/>
  <c r="N325"/>
  <c r="W324"/>
  <c r="U324"/>
  <c r="O324"/>
  <c r="N324"/>
  <c r="M324"/>
  <c r="L324"/>
  <c r="K324"/>
  <c r="J324"/>
  <c r="W323"/>
  <c r="U323"/>
  <c r="O323"/>
  <c r="N323"/>
  <c r="L323"/>
  <c r="K323"/>
  <c r="W322"/>
  <c r="U322"/>
  <c r="O322"/>
  <c r="N322"/>
  <c r="M322"/>
  <c r="L322"/>
  <c r="K322"/>
  <c r="J322"/>
  <c r="H322"/>
  <c r="W321"/>
  <c r="U321"/>
  <c r="O321"/>
  <c r="N321"/>
  <c r="M321"/>
  <c r="L321"/>
  <c r="K321"/>
  <c r="J321"/>
  <c r="W320"/>
  <c r="U320"/>
  <c r="O320"/>
  <c r="N320"/>
  <c r="M320"/>
  <c r="L320"/>
  <c r="K320"/>
  <c r="J320"/>
  <c r="H320"/>
  <c r="W319"/>
  <c r="U319"/>
  <c r="O319"/>
  <c r="N319"/>
  <c r="M319"/>
  <c r="L319"/>
  <c r="K319"/>
  <c r="J319"/>
  <c r="H319"/>
  <c r="W318"/>
  <c r="U318"/>
  <c r="O318"/>
  <c r="N318"/>
  <c r="M318"/>
  <c r="L318"/>
  <c r="K318"/>
  <c r="J318"/>
  <c r="H318"/>
  <c r="W317"/>
  <c r="U317"/>
  <c r="O317"/>
  <c r="N317"/>
  <c r="M317"/>
  <c r="L317"/>
  <c r="K317"/>
  <c r="W316"/>
  <c r="U316"/>
  <c r="O316"/>
  <c r="N316"/>
  <c r="M316"/>
  <c r="L316"/>
  <c r="K316"/>
  <c r="J316"/>
  <c r="H316"/>
  <c r="W315"/>
  <c r="U315"/>
  <c r="O315"/>
  <c r="N315"/>
  <c r="L315"/>
  <c r="K315"/>
  <c r="W314"/>
  <c r="U314"/>
  <c r="O314"/>
  <c r="N314"/>
  <c r="M314"/>
  <c r="L314"/>
  <c r="K314"/>
  <c r="J314"/>
  <c r="H314"/>
  <c r="W313"/>
  <c r="U313"/>
  <c r="O313"/>
  <c r="N313"/>
  <c r="M313"/>
  <c r="L313"/>
  <c r="K313"/>
  <c r="J313"/>
  <c r="H313"/>
  <c r="W312"/>
  <c r="U312"/>
  <c r="O312"/>
  <c r="N312"/>
  <c r="M312"/>
  <c r="L312"/>
  <c r="K312"/>
  <c r="J312"/>
  <c r="H312"/>
  <c r="W311"/>
  <c r="U311"/>
  <c r="O311"/>
  <c r="N311"/>
  <c r="M311"/>
  <c r="L311"/>
  <c r="K311"/>
  <c r="J311"/>
  <c r="H311"/>
  <c r="W310"/>
  <c r="U310"/>
  <c r="O310"/>
  <c r="N310"/>
  <c r="M310"/>
  <c r="L310"/>
  <c r="K310"/>
  <c r="J310"/>
  <c r="H310"/>
  <c r="W309"/>
  <c r="U309"/>
  <c r="O309"/>
  <c r="N309"/>
  <c r="M309"/>
  <c r="W308"/>
  <c r="U308"/>
  <c r="O308"/>
  <c r="N308"/>
  <c r="M308"/>
  <c r="L308"/>
  <c r="K308"/>
  <c r="J308"/>
  <c r="I308"/>
  <c r="H308"/>
  <c r="W307"/>
  <c r="U307"/>
  <c r="O307"/>
  <c r="N307"/>
  <c r="M307"/>
  <c r="L307"/>
  <c r="K307"/>
  <c r="J307"/>
  <c r="I307"/>
  <c r="H307"/>
  <c r="W306"/>
  <c r="U306"/>
  <c r="O306"/>
  <c r="N306"/>
  <c r="M306"/>
  <c r="L306"/>
  <c r="K306"/>
  <c r="J306"/>
  <c r="I306"/>
  <c r="H306"/>
  <c r="W305"/>
  <c r="U305"/>
  <c r="O305"/>
  <c r="N305"/>
  <c r="M305"/>
  <c r="L305"/>
  <c r="K305"/>
  <c r="J305"/>
  <c r="I305"/>
  <c r="H305"/>
  <c r="V304"/>
  <c r="W304" s="1"/>
  <c r="T304"/>
  <c r="U304" s="1"/>
  <c r="O304"/>
  <c r="N304"/>
  <c r="M304"/>
  <c r="L304"/>
  <c r="K304"/>
  <c r="J304"/>
  <c r="I304"/>
  <c r="H304"/>
  <c r="W303"/>
  <c r="U303"/>
  <c r="O303"/>
  <c r="N303"/>
  <c r="M303"/>
  <c r="L303"/>
  <c r="K303"/>
  <c r="J303"/>
  <c r="I303"/>
  <c r="H303"/>
  <c r="W302"/>
  <c r="U302"/>
  <c r="O302"/>
  <c r="N302"/>
  <c r="M302"/>
  <c r="L302"/>
  <c r="K302"/>
  <c r="J302"/>
  <c r="I302"/>
  <c r="H302"/>
  <c r="W301"/>
  <c r="U301"/>
  <c r="O301"/>
  <c r="N301"/>
  <c r="M301"/>
  <c r="L301"/>
  <c r="K301"/>
  <c r="J301"/>
  <c r="I301"/>
  <c r="H301"/>
  <c r="W300"/>
  <c r="U300"/>
  <c r="O300"/>
  <c r="N300"/>
  <c r="M300"/>
  <c r="L300"/>
  <c r="K300"/>
  <c r="J300"/>
  <c r="I300"/>
  <c r="H300"/>
  <c r="W299"/>
  <c r="U299"/>
  <c r="O299"/>
  <c r="N299"/>
  <c r="M299"/>
  <c r="L299"/>
  <c r="K299"/>
  <c r="J299"/>
  <c r="I299"/>
  <c r="H299"/>
  <c r="W298"/>
  <c r="U298"/>
  <c r="O298"/>
  <c r="N298"/>
  <c r="M298"/>
  <c r="L298"/>
  <c r="K298"/>
  <c r="J298"/>
  <c r="I298"/>
  <c r="H298"/>
  <c r="W297"/>
  <c r="U297"/>
  <c r="O297"/>
  <c r="N297"/>
  <c r="M297"/>
  <c r="L297"/>
  <c r="K297"/>
  <c r="J297"/>
  <c r="I297"/>
  <c r="H297"/>
  <c r="W296"/>
  <c r="U296"/>
  <c r="O296"/>
  <c r="N296"/>
  <c r="M296"/>
  <c r="L296"/>
  <c r="K296"/>
  <c r="J296"/>
  <c r="I296"/>
  <c r="H296"/>
  <c r="W295"/>
  <c r="U295"/>
  <c r="O295"/>
  <c r="N295"/>
  <c r="M295"/>
  <c r="L295"/>
  <c r="K295"/>
  <c r="J295"/>
  <c r="I295"/>
  <c r="H295"/>
  <c r="W294"/>
  <c r="U294"/>
  <c r="O294"/>
  <c r="N294"/>
  <c r="L294"/>
  <c r="K294"/>
  <c r="J294"/>
  <c r="I294"/>
  <c r="H294"/>
  <c r="W293"/>
  <c r="U293"/>
  <c r="O293"/>
  <c r="N293"/>
  <c r="M293"/>
  <c r="L293"/>
  <c r="K293"/>
  <c r="J293"/>
  <c r="I293"/>
  <c r="H293"/>
  <c r="W292"/>
  <c r="U292"/>
  <c r="O292"/>
  <c r="N292"/>
  <c r="M292"/>
  <c r="L292"/>
  <c r="K292"/>
  <c r="J292"/>
  <c r="I292"/>
  <c r="H292"/>
  <c r="W291"/>
  <c r="U291"/>
  <c r="O291"/>
  <c r="N291"/>
  <c r="M291"/>
  <c r="L291"/>
  <c r="K291"/>
  <c r="J291"/>
  <c r="I291"/>
  <c r="H291"/>
  <c r="W290"/>
  <c r="U290"/>
  <c r="O290"/>
  <c r="N290"/>
  <c r="M290"/>
  <c r="L290"/>
  <c r="K290"/>
  <c r="J290"/>
  <c r="I290"/>
  <c r="H290"/>
  <c r="W289"/>
  <c r="U289"/>
  <c r="O289"/>
  <c r="N289"/>
  <c r="M289"/>
  <c r="L289"/>
  <c r="K289"/>
  <c r="J289"/>
  <c r="I289"/>
  <c r="H289"/>
  <c r="W288"/>
  <c r="U288"/>
  <c r="O288"/>
  <c r="N288"/>
  <c r="M288"/>
  <c r="L288"/>
  <c r="K288"/>
  <c r="J288"/>
  <c r="I288"/>
  <c r="H288"/>
  <c r="W287"/>
  <c r="U287"/>
  <c r="O287"/>
  <c r="N287"/>
  <c r="M287"/>
  <c r="L287"/>
  <c r="K287"/>
  <c r="J287"/>
  <c r="I287"/>
  <c r="H287"/>
  <c r="W286"/>
  <c r="U286"/>
  <c r="O286"/>
  <c r="O285" s="1"/>
  <c r="N286"/>
  <c r="M286"/>
  <c r="M285" s="1"/>
  <c r="M282" s="1"/>
  <c r="L286"/>
  <c r="K286"/>
  <c r="K285" s="1"/>
  <c r="J286"/>
  <c r="I286"/>
  <c r="I285" s="1"/>
  <c r="I282" s="1"/>
  <c r="H286"/>
  <c r="V285"/>
  <c r="W285" s="1"/>
  <c r="N285"/>
  <c r="N282" s="1"/>
  <c r="J285"/>
  <c r="J282" s="1"/>
  <c r="W284"/>
  <c r="U284"/>
  <c r="O284"/>
  <c r="O283" s="1"/>
  <c r="N284"/>
  <c r="M284"/>
  <c r="M283" s="1"/>
  <c r="L284"/>
  <c r="K284"/>
  <c r="K283" s="1"/>
  <c r="J284"/>
  <c r="I284"/>
  <c r="I283" s="1"/>
  <c r="H284"/>
  <c r="V283"/>
  <c r="W283" s="1"/>
  <c r="T283"/>
  <c r="N283"/>
  <c r="L283"/>
  <c r="J283"/>
  <c r="H283"/>
  <c r="W281"/>
  <c r="U281"/>
  <c r="N281"/>
  <c r="M281"/>
  <c r="L281"/>
  <c r="K281"/>
  <c r="J281"/>
  <c r="I281"/>
  <c r="H281"/>
  <c r="W280"/>
  <c r="U280"/>
  <c r="N280"/>
  <c r="M280"/>
  <c r="M279" s="1"/>
  <c r="L280"/>
  <c r="K280"/>
  <c r="K279" s="1"/>
  <c r="J280"/>
  <c r="I280"/>
  <c r="I279" s="1"/>
  <c r="H280"/>
  <c r="V279"/>
  <c r="W279" s="1"/>
  <c r="T279"/>
  <c r="U279" s="1"/>
  <c r="O279"/>
  <c r="N279"/>
  <c r="L279"/>
  <c r="J279"/>
  <c r="H279"/>
  <c r="W278"/>
  <c r="U278"/>
  <c r="O278"/>
  <c r="O277" s="1"/>
  <c r="O276" s="1"/>
  <c r="N278"/>
  <c r="M278"/>
  <c r="M277" s="1"/>
  <c r="M276" s="1"/>
  <c r="L278"/>
  <c r="K278"/>
  <c r="K277" s="1"/>
  <c r="K276" s="1"/>
  <c r="J278"/>
  <c r="I278"/>
  <c r="I277" s="1"/>
  <c r="I276" s="1"/>
  <c r="H278"/>
  <c r="H277" s="1"/>
  <c r="H276" s="1"/>
  <c r="V277"/>
  <c r="V276" s="1"/>
  <c r="W276" s="1"/>
  <c r="T277"/>
  <c r="U277" s="1"/>
  <c r="N277"/>
  <c r="N276" s="1"/>
  <c r="L277"/>
  <c r="L276" s="1"/>
  <c r="J277"/>
  <c r="J276" s="1"/>
  <c r="W275"/>
  <c r="U275"/>
  <c r="O275"/>
  <c r="N275"/>
  <c r="N274" s="1"/>
  <c r="M275"/>
  <c r="L275"/>
  <c r="L274" s="1"/>
  <c r="K275"/>
  <c r="J275"/>
  <c r="J274" s="1"/>
  <c r="I275"/>
  <c r="H275"/>
  <c r="H274" s="1"/>
  <c r="W274"/>
  <c r="V274"/>
  <c r="U274"/>
  <c r="T274"/>
  <c r="O274"/>
  <c r="M274"/>
  <c r="K274"/>
  <c r="I274"/>
  <c r="W273"/>
  <c r="U273"/>
  <c r="O273"/>
  <c r="N273"/>
  <c r="N272" s="1"/>
  <c r="N267" s="1"/>
  <c r="M273"/>
  <c r="L273"/>
  <c r="L272" s="1"/>
  <c r="K273"/>
  <c r="J273"/>
  <c r="J272" s="1"/>
  <c r="I273"/>
  <c r="H273"/>
  <c r="H272" s="1"/>
  <c r="W272"/>
  <c r="V272"/>
  <c r="U272"/>
  <c r="T272"/>
  <c r="O272"/>
  <c r="M272"/>
  <c r="K272"/>
  <c r="I272"/>
  <c r="W271"/>
  <c r="U271"/>
  <c r="O271"/>
  <c r="N271"/>
  <c r="M271"/>
  <c r="L271"/>
  <c r="L270" s="1"/>
  <c r="K271"/>
  <c r="J271"/>
  <c r="J270" s="1"/>
  <c r="I271"/>
  <c r="H271"/>
  <c r="H270" s="1"/>
  <c r="W270"/>
  <c r="V270"/>
  <c r="U270"/>
  <c r="T270"/>
  <c r="O270"/>
  <c r="N270"/>
  <c r="M270"/>
  <c r="K270"/>
  <c r="I270"/>
  <c r="W269"/>
  <c r="U269"/>
  <c r="O269"/>
  <c r="N269"/>
  <c r="M269"/>
  <c r="L269"/>
  <c r="L268" s="1"/>
  <c r="K269"/>
  <c r="J269"/>
  <c r="J268" s="1"/>
  <c r="J267" s="1"/>
  <c r="I269"/>
  <c r="H269"/>
  <c r="H268" s="1"/>
  <c r="W268"/>
  <c r="V268"/>
  <c r="U268"/>
  <c r="T268"/>
  <c r="O268"/>
  <c r="O267" s="1"/>
  <c r="N268"/>
  <c r="M268"/>
  <c r="M267" s="1"/>
  <c r="K268"/>
  <c r="K267" s="1"/>
  <c r="I268"/>
  <c r="I267" s="1"/>
  <c r="V267"/>
  <c r="W267" s="1"/>
  <c r="T267"/>
  <c r="U267" s="1"/>
  <c r="W266"/>
  <c r="U266"/>
  <c r="O266"/>
  <c r="N266"/>
  <c r="M266"/>
  <c r="M265" s="1"/>
  <c r="M260" s="1"/>
  <c r="L266"/>
  <c r="K266"/>
  <c r="K265" s="1"/>
  <c r="J266"/>
  <c r="I266"/>
  <c r="I265" s="1"/>
  <c r="H266"/>
  <c r="H265" s="1"/>
  <c r="V265"/>
  <c r="W265" s="1"/>
  <c r="T265"/>
  <c r="U265" s="1"/>
  <c r="O265"/>
  <c r="N265"/>
  <c r="L265"/>
  <c r="J265"/>
  <c r="W264"/>
  <c r="U264"/>
  <c r="N264"/>
  <c r="M264"/>
  <c r="L264"/>
  <c r="L263" s="1"/>
  <c r="K264"/>
  <c r="J264"/>
  <c r="J263" s="1"/>
  <c r="I264"/>
  <c r="H264"/>
  <c r="H263" s="1"/>
  <c r="W263"/>
  <c r="V263"/>
  <c r="U263"/>
  <c r="T263"/>
  <c r="O263"/>
  <c r="N263"/>
  <c r="M263"/>
  <c r="K263"/>
  <c r="I263"/>
  <c r="W262"/>
  <c r="U262"/>
  <c r="N262"/>
  <c r="M262"/>
  <c r="L262"/>
  <c r="K262"/>
  <c r="K261" s="1"/>
  <c r="J262"/>
  <c r="I262"/>
  <c r="I261" s="1"/>
  <c r="I260" s="1"/>
  <c r="H262"/>
  <c r="V261"/>
  <c r="V260" s="1"/>
  <c r="W260" s="1"/>
  <c r="T261"/>
  <c r="U261" s="1"/>
  <c r="O261"/>
  <c r="N261"/>
  <c r="N260" s="1"/>
  <c r="M261"/>
  <c r="L261"/>
  <c r="L260" s="1"/>
  <c r="J261"/>
  <c r="J260" s="1"/>
  <c r="H261"/>
  <c r="O260"/>
  <c r="W259"/>
  <c r="U259"/>
  <c r="O259"/>
  <c r="N259"/>
  <c r="M259"/>
  <c r="L259"/>
  <c r="K259"/>
  <c r="J259"/>
  <c r="I259"/>
  <c r="H259"/>
  <c r="W258"/>
  <c r="U258"/>
  <c r="O258"/>
  <c r="N258"/>
  <c r="M258"/>
  <c r="L258"/>
  <c r="K258"/>
  <c r="J258"/>
  <c r="I258"/>
  <c r="H258"/>
  <c r="W257"/>
  <c r="U257"/>
  <c r="O257"/>
  <c r="N257"/>
  <c r="M257"/>
  <c r="L257"/>
  <c r="K257"/>
  <c r="J257"/>
  <c r="I257"/>
  <c r="H257"/>
  <c r="W256"/>
  <c r="U256"/>
  <c r="O256"/>
  <c r="N256"/>
  <c r="M256"/>
  <c r="L256"/>
  <c r="K256"/>
  <c r="J256"/>
  <c r="I256"/>
  <c r="H256"/>
  <c r="W255"/>
  <c r="U255"/>
  <c r="O255"/>
  <c r="N255"/>
  <c r="M255"/>
  <c r="L255"/>
  <c r="K255"/>
  <c r="J255"/>
  <c r="I255"/>
  <c r="H255"/>
  <c r="W254"/>
  <c r="U254"/>
  <c r="W253"/>
  <c r="U253"/>
  <c r="O253"/>
  <c r="N253"/>
  <c r="M253"/>
  <c r="L253"/>
  <c r="K253"/>
  <c r="J253"/>
  <c r="I253"/>
  <c r="W252"/>
  <c r="U252"/>
  <c r="O252"/>
  <c r="N252"/>
  <c r="M252"/>
  <c r="L252"/>
  <c r="K252"/>
  <c r="J252"/>
  <c r="I252"/>
  <c r="H252"/>
  <c r="W251"/>
  <c r="U251"/>
  <c r="O251"/>
  <c r="N251"/>
  <c r="M251"/>
  <c r="L251"/>
  <c r="K251"/>
  <c r="J251"/>
  <c r="I251"/>
  <c r="W250"/>
  <c r="U250"/>
  <c r="O250"/>
  <c r="N250"/>
  <c r="M250"/>
  <c r="L250"/>
  <c r="K250"/>
  <c r="J250"/>
  <c r="I250"/>
  <c r="H250"/>
  <c r="W249"/>
  <c r="U249"/>
  <c r="O249"/>
  <c r="N249"/>
  <c r="M249"/>
  <c r="L249"/>
  <c r="K249"/>
  <c r="W248"/>
  <c r="U248"/>
  <c r="O248"/>
  <c r="N248"/>
  <c r="M248"/>
  <c r="L248"/>
  <c r="K248"/>
  <c r="J248"/>
  <c r="I248"/>
  <c r="H248"/>
  <c r="W247"/>
  <c r="U247"/>
  <c r="O247"/>
  <c r="N247"/>
  <c r="M247"/>
  <c r="L247"/>
  <c r="K247"/>
  <c r="J247"/>
  <c r="I247"/>
  <c r="H247"/>
  <c r="W246"/>
  <c r="U246"/>
  <c r="O246"/>
  <c r="N246"/>
  <c r="M246"/>
  <c r="L246"/>
  <c r="K246"/>
  <c r="J246"/>
  <c r="I246"/>
  <c r="H246"/>
  <c r="W245"/>
  <c r="U245"/>
  <c r="O245"/>
  <c r="N245"/>
  <c r="L245"/>
  <c r="K245"/>
  <c r="J245"/>
  <c r="I245"/>
  <c r="H245"/>
  <c r="W244"/>
  <c r="U244"/>
  <c r="O244"/>
  <c r="N244"/>
  <c r="M244"/>
  <c r="L244"/>
  <c r="K244"/>
  <c r="J244"/>
  <c r="I244"/>
  <c r="H244"/>
  <c r="W243"/>
  <c r="U243"/>
  <c r="O243"/>
  <c r="N243"/>
  <c r="M243"/>
  <c r="L243"/>
  <c r="K243"/>
  <c r="J243"/>
  <c r="I243"/>
  <c r="W242"/>
  <c r="U242"/>
  <c r="O242"/>
  <c r="N242"/>
  <c r="M242"/>
  <c r="L242"/>
  <c r="K242"/>
  <c r="J242"/>
  <c r="I242"/>
  <c r="H242"/>
  <c r="W241"/>
  <c r="U241"/>
  <c r="O241"/>
  <c r="N241"/>
  <c r="M241"/>
  <c r="L241"/>
  <c r="K241"/>
  <c r="J241"/>
  <c r="I241"/>
  <c r="H241"/>
  <c r="W240"/>
  <c r="U240"/>
  <c r="O240"/>
  <c r="N240"/>
  <c r="M240"/>
  <c r="L240"/>
  <c r="K240"/>
  <c r="J240"/>
  <c r="I240"/>
  <c r="H240"/>
  <c r="W239"/>
  <c r="V239"/>
  <c r="T239"/>
  <c r="U239" s="1"/>
  <c r="O239"/>
  <c r="N239"/>
  <c r="M239"/>
  <c r="L239"/>
  <c r="K239"/>
  <c r="J239"/>
  <c r="I239"/>
  <c r="H239"/>
  <c r="V238"/>
  <c r="W238" s="1"/>
  <c r="T238"/>
  <c r="U238" s="1"/>
  <c r="O238"/>
  <c r="N238"/>
  <c r="M238"/>
  <c r="L238"/>
  <c r="K238"/>
  <c r="J238"/>
  <c r="I238"/>
  <c r="H238"/>
  <c r="W237"/>
  <c r="U237"/>
  <c r="O237"/>
  <c r="N237"/>
  <c r="M237"/>
  <c r="W236"/>
  <c r="V236"/>
  <c r="T236"/>
  <c r="U236" s="1"/>
  <c r="O236"/>
  <c r="N236"/>
  <c r="M236"/>
  <c r="L236"/>
  <c r="K236"/>
  <c r="J236"/>
  <c r="I236"/>
  <c r="H236"/>
  <c r="W235"/>
  <c r="U235"/>
  <c r="O235"/>
  <c r="N235"/>
  <c r="M235"/>
  <c r="L235"/>
  <c r="K235"/>
  <c r="J235"/>
  <c r="I235"/>
  <c r="H235"/>
  <c r="W234"/>
  <c r="U234"/>
  <c r="O234"/>
  <c r="N234"/>
  <c r="M234"/>
  <c r="L234"/>
  <c r="K234"/>
  <c r="J234"/>
  <c r="I234"/>
  <c r="H234"/>
  <c r="W233"/>
  <c r="U233"/>
  <c r="O233"/>
  <c r="N233"/>
  <c r="M233"/>
  <c r="L233"/>
  <c r="K233"/>
  <c r="J233"/>
  <c r="I233"/>
  <c r="H233"/>
  <c r="W232"/>
  <c r="U232"/>
  <c r="O232"/>
  <c r="N232"/>
  <c r="M232"/>
  <c r="L232"/>
  <c r="K232"/>
  <c r="J232"/>
  <c r="I232"/>
  <c r="H232"/>
  <c r="W231"/>
  <c r="U231"/>
  <c r="O231"/>
  <c r="N231"/>
  <c r="M231"/>
  <c r="L231"/>
  <c r="K231"/>
  <c r="J231"/>
  <c r="I231"/>
  <c r="H231"/>
  <c r="W230"/>
  <c r="U230"/>
  <c r="O230"/>
  <c r="N230"/>
  <c r="M230"/>
  <c r="L230"/>
  <c r="K230"/>
  <c r="J230"/>
  <c r="I230"/>
  <c r="H230"/>
  <c r="W229"/>
  <c r="U229"/>
  <c r="O229"/>
  <c r="N229"/>
  <c r="W228"/>
  <c r="U228"/>
  <c r="O228"/>
  <c r="N228"/>
  <c r="W227"/>
  <c r="U227"/>
  <c r="O227"/>
  <c r="N227"/>
  <c r="W226"/>
  <c r="U226"/>
  <c r="O226"/>
  <c r="N226"/>
  <c r="W225"/>
  <c r="U225"/>
  <c r="O225"/>
  <c r="N225"/>
  <c r="M225"/>
  <c r="L225"/>
  <c r="K225"/>
  <c r="J225"/>
  <c r="I225"/>
  <c r="H225"/>
  <c r="W224"/>
  <c r="U224"/>
  <c r="O224"/>
  <c r="N224"/>
  <c r="M224"/>
  <c r="L224"/>
  <c r="K224"/>
  <c r="J224"/>
  <c r="I224"/>
  <c r="H224"/>
  <c r="W223"/>
  <c r="U223"/>
  <c r="O223"/>
  <c r="N223"/>
  <c r="M223"/>
  <c r="L223"/>
  <c r="K223"/>
  <c r="J223"/>
  <c r="I223"/>
  <c r="H223"/>
  <c r="W222"/>
  <c r="U222"/>
  <c r="O222"/>
  <c r="N222"/>
  <c r="M222"/>
  <c r="L222"/>
  <c r="K222"/>
  <c r="J222"/>
  <c r="I222"/>
  <c r="H222"/>
  <c r="W221"/>
  <c r="U221"/>
  <c r="O221"/>
  <c r="N221"/>
  <c r="M221"/>
  <c r="L221"/>
  <c r="K221"/>
  <c r="J221"/>
  <c r="I221"/>
  <c r="H221"/>
  <c r="W220"/>
  <c r="U220"/>
  <c r="O220"/>
  <c r="N220"/>
  <c r="M220"/>
  <c r="L220"/>
  <c r="K220"/>
  <c r="J220"/>
  <c r="I220"/>
  <c r="W219"/>
  <c r="U219"/>
  <c r="O219"/>
  <c r="N219"/>
  <c r="M219"/>
  <c r="L219"/>
  <c r="K219"/>
  <c r="J219"/>
  <c r="I219"/>
  <c r="W218"/>
  <c r="U218"/>
  <c r="O218"/>
  <c r="N218"/>
  <c r="M218"/>
  <c r="L218"/>
  <c r="K218"/>
  <c r="J218"/>
  <c r="I218"/>
  <c r="H218"/>
  <c r="W217"/>
  <c r="U217"/>
  <c r="O217"/>
  <c r="N217"/>
  <c r="M217"/>
  <c r="L217"/>
  <c r="K217"/>
  <c r="J217"/>
  <c r="I217"/>
  <c r="H217"/>
  <c r="W216"/>
  <c r="U216"/>
  <c r="O216"/>
  <c r="N216"/>
  <c r="M216"/>
  <c r="L216"/>
  <c r="K216"/>
  <c r="J216"/>
  <c r="I216"/>
  <c r="H216"/>
  <c r="W215"/>
  <c r="U215"/>
  <c r="O215"/>
  <c r="N215"/>
  <c r="M215"/>
  <c r="L215"/>
  <c r="K215"/>
  <c r="J215"/>
  <c r="I215"/>
  <c r="W214"/>
  <c r="U214"/>
  <c r="O214"/>
  <c r="N214"/>
  <c r="M214"/>
  <c r="L214"/>
  <c r="K214"/>
  <c r="J214"/>
  <c r="I214"/>
  <c r="H214"/>
  <c r="W213"/>
  <c r="U213"/>
  <c r="O213"/>
  <c r="N213"/>
  <c r="M213"/>
  <c r="M208" s="1"/>
  <c r="L213"/>
  <c r="K213"/>
  <c r="J213"/>
  <c r="I213"/>
  <c r="H213"/>
  <c r="W212"/>
  <c r="U212"/>
  <c r="O212"/>
  <c r="N212"/>
  <c r="M212"/>
  <c r="L212"/>
  <c r="L208" s="1"/>
  <c r="K212"/>
  <c r="J212"/>
  <c r="I212"/>
  <c r="H212"/>
  <c r="W211"/>
  <c r="U211"/>
  <c r="O211"/>
  <c r="N211"/>
  <c r="M211"/>
  <c r="L211"/>
  <c r="K211"/>
  <c r="J211"/>
  <c r="I211"/>
  <c r="H211"/>
  <c r="W210"/>
  <c r="U210"/>
  <c r="O210"/>
  <c r="N210"/>
  <c r="L210"/>
  <c r="K210"/>
  <c r="J210"/>
  <c r="I210"/>
  <c r="I208" s="1"/>
  <c r="H210"/>
  <c r="V209"/>
  <c r="W209" s="1"/>
  <c r="T209"/>
  <c r="U209" s="1"/>
  <c r="O209"/>
  <c r="N209"/>
  <c r="N208" s="1"/>
  <c r="M209"/>
  <c r="L209"/>
  <c r="K209"/>
  <c r="J209"/>
  <c r="J208" s="1"/>
  <c r="I209"/>
  <c r="H209"/>
  <c r="T208"/>
  <c r="U208" s="1"/>
  <c r="O208"/>
  <c r="K208"/>
  <c r="W207"/>
  <c r="U207"/>
  <c r="O207"/>
  <c r="N207"/>
  <c r="M207"/>
  <c r="L207"/>
  <c r="K207"/>
  <c r="J207"/>
  <c r="I207"/>
  <c r="H207"/>
  <c r="W206"/>
  <c r="U206"/>
  <c r="O206"/>
  <c r="N206"/>
  <c r="M206"/>
  <c r="L206"/>
  <c r="K206"/>
  <c r="J206"/>
  <c r="I206"/>
  <c r="H206"/>
  <c r="W205"/>
  <c r="U205"/>
  <c r="O205"/>
  <c r="N205"/>
  <c r="M205"/>
  <c r="L205"/>
  <c r="K205"/>
  <c r="J205"/>
  <c r="I205"/>
  <c r="H205"/>
  <c r="W204"/>
  <c r="U204"/>
  <c r="O204"/>
  <c r="O200" s="1"/>
  <c r="O199" s="1"/>
  <c r="N204"/>
  <c r="M204"/>
  <c r="L204"/>
  <c r="K204"/>
  <c r="K200" s="1"/>
  <c r="K199" s="1"/>
  <c r="J204"/>
  <c r="I204"/>
  <c r="H204"/>
  <c r="W203"/>
  <c r="U203"/>
  <c r="O203"/>
  <c r="N203"/>
  <c r="N200" s="1"/>
  <c r="M203"/>
  <c r="L203"/>
  <c r="K203"/>
  <c r="J203"/>
  <c r="J200" s="1"/>
  <c r="I203"/>
  <c r="H203"/>
  <c r="W202"/>
  <c r="U202"/>
  <c r="O202"/>
  <c r="N202"/>
  <c r="M202"/>
  <c r="L202"/>
  <c r="K202"/>
  <c r="J202"/>
  <c r="I202"/>
  <c r="H202"/>
  <c r="W201"/>
  <c r="U201"/>
  <c r="O201"/>
  <c r="N201"/>
  <c r="M201"/>
  <c r="L201"/>
  <c r="L200" s="1"/>
  <c r="L199" s="1"/>
  <c r="K201"/>
  <c r="J201"/>
  <c r="I201"/>
  <c r="H201"/>
  <c r="H200" s="1"/>
  <c r="V200"/>
  <c r="W200" s="1"/>
  <c r="U200"/>
  <c r="T200"/>
  <c r="M200"/>
  <c r="M199" s="1"/>
  <c r="I200"/>
  <c r="I199" s="1"/>
  <c r="T199"/>
  <c r="U199" s="1"/>
  <c r="W198"/>
  <c r="U198"/>
  <c r="O198"/>
  <c r="N198"/>
  <c r="M198"/>
  <c r="L198"/>
  <c r="K198"/>
  <c r="J198"/>
  <c r="I198"/>
  <c r="H198"/>
  <c r="W197"/>
  <c r="U197"/>
  <c r="O197"/>
  <c r="N197"/>
  <c r="M197"/>
  <c r="L197"/>
  <c r="L193" s="1"/>
  <c r="K197"/>
  <c r="J197"/>
  <c r="I197"/>
  <c r="H197"/>
  <c r="W196"/>
  <c r="U196"/>
  <c r="O196"/>
  <c r="O193" s="1"/>
  <c r="N196"/>
  <c r="M196"/>
  <c r="L196"/>
  <c r="K196"/>
  <c r="K193" s="1"/>
  <c r="J196"/>
  <c r="I196"/>
  <c r="H196"/>
  <c r="W195"/>
  <c r="U195"/>
  <c r="O195"/>
  <c r="N195"/>
  <c r="M195"/>
  <c r="L195"/>
  <c r="K195"/>
  <c r="J195"/>
  <c r="I195"/>
  <c r="H195"/>
  <c r="W194"/>
  <c r="U194"/>
  <c r="O194"/>
  <c r="N194"/>
  <c r="M194"/>
  <c r="M193" s="1"/>
  <c r="L194"/>
  <c r="K194"/>
  <c r="J194"/>
  <c r="I194"/>
  <c r="I193" s="1"/>
  <c r="H194"/>
  <c r="V193"/>
  <c r="W193" s="1"/>
  <c r="T193"/>
  <c r="U193" s="1"/>
  <c r="N193"/>
  <c r="N188" s="1"/>
  <c r="J193"/>
  <c r="J188" s="1"/>
  <c r="W192"/>
  <c r="U192"/>
  <c r="O192"/>
  <c r="N192"/>
  <c r="M192"/>
  <c r="M189" s="1"/>
  <c r="L192"/>
  <c r="K192"/>
  <c r="J192"/>
  <c r="I192"/>
  <c r="I189" s="1"/>
  <c r="H192"/>
  <c r="W191"/>
  <c r="U191"/>
  <c r="O191"/>
  <c r="N191"/>
  <c r="M191"/>
  <c r="L191"/>
  <c r="K191"/>
  <c r="J191"/>
  <c r="I191"/>
  <c r="H191"/>
  <c r="H189" s="1"/>
  <c r="W190"/>
  <c r="U190"/>
  <c r="O190"/>
  <c r="O189" s="1"/>
  <c r="N190"/>
  <c r="M190"/>
  <c r="L190"/>
  <c r="K190"/>
  <c r="K189" s="1"/>
  <c r="K188" s="1"/>
  <c r="J190"/>
  <c r="I190"/>
  <c r="H190"/>
  <c r="V189"/>
  <c r="W189" s="1"/>
  <c r="T189"/>
  <c r="N189"/>
  <c r="L189"/>
  <c r="L188" s="1"/>
  <c r="J189"/>
  <c r="M188"/>
  <c r="I188"/>
  <c r="W187"/>
  <c r="U187"/>
  <c r="O187"/>
  <c r="N187"/>
  <c r="M187"/>
  <c r="L187"/>
  <c r="K187"/>
  <c r="J187"/>
  <c r="I187"/>
  <c r="H187"/>
  <c r="W186"/>
  <c r="U186"/>
  <c r="O186"/>
  <c r="N186"/>
  <c r="M186"/>
  <c r="L186"/>
  <c r="K186"/>
  <c r="J186"/>
  <c r="I186"/>
  <c r="H186"/>
  <c r="W185"/>
  <c r="U185"/>
  <c r="O185"/>
  <c r="N185"/>
  <c r="M185"/>
  <c r="L185"/>
  <c r="K185"/>
  <c r="J185"/>
  <c r="I185"/>
  <c r="H185"/>
  <c r="W184"/>
  <c r="U184"/>
  <c r="N184"/>
  <c r="M184"/>
  <c r="L184"/>
  <c r="K184"/>
  <c r="J184"/>
  <c r="I184"/>
  <c r="H184"/>
  <c r="W183"/>
  <c r="U183"/>
  <c r="O183"/>
  <c r="N183"/>
  <c r="M183"/>
  <c r="L183"/>
  <c r="K183"/>
  <c r="J183"/>
  <c r="I183"/>
  <c r="H183"/>
  <c r="W182"/>
  <c r="U182"/>
  <c r="M182"/>
  <c r="L182"/>
  <c r="K182"/>
  <c r="W181"/>
  <c r="U181"/>
  <c r="O181"/>
  <c r="N181"/>
  <c r="M181"/>
  <c r="L181"/>
  <c r="K181"/>
  <c r="J181"/>
  <c r="I181"/>
  <c r="I178" s="1"/>
  <c r="H181"/>
  <c r="W180"/>
  <c r="U180"/>
  <c r="O180"/>
  <c r="O178" s="1"/>
  <c r="O130" s="1"/>
  <c r="N180"/>
  <c r="M180"/>
  <c r="L180"/>
  <c r="K180"/>
  <c r="J180"/>
  <c r="I180"/>
  <c r="H180"/>
  <c r="V179"/>
  <c r="W179" s="1"/>
  <c r="T179"/>
  <c r="O179"/>
  <c r="N179"/>
  <c r="N178" s="1"/>
  <c r="N130" s="1"/>
  <c r="M178"/>
  <c r="K178"/>
  <c r="W177"/>
  <c r="U177"/>
  <c r="O177"/>
  <c r="N177"/>
  <c r="M177"/>
  <c r="L177"/>
  <c r="K177"/>
  <c r="W176"/>
  <c r="U176"/>
  <c r="N176"/>
  <c r="M176"/>
  <c r="L176"/>
  <c r="K176"/>
  <c r="I176"/>
  <c r="W175"/>
  <c r="U175"/>
  <c r="N175"/>
  <c r="M175"/>
  <c r="L175"/>
  <c r="K175"/>
  <c r="J175"/>
  <c r="W174"/>
  <c r="U174"/>
  <c r="N174"/>
  <c r="M174"/>
  <c r="L174"/>
  <c r="K174"/>
  <c r="I174"/>
  <c r="W173"/>
  <c r="U173"/>
  <c r="N173"/>
  <c r="M173"/>
  <c r="L173"/>
  <c r="J173"/>
  <c r="I173"/>
  <c r="W172"/>
  <c r="U172"/>
  <c r="N172"/>
  <c r="M172"/>
  <c r="L172"/>
  <c r="K172"/>
  <c r="J172"/>
  <c r="W171"/>
  <c r="U171"/>
  <c r="N171"/>
  <c r="M171"/>
  <c r="L171"/>
  <c r="K171"/>
  <c r="W170"/>
  <c r="U170"/>
  <c r="N170"/>
  <c r="M170"/>
  <c r="L170"/>
  <c r="K170"/>
  <c r="J170"/>
  <c r="I170"/>
  <c r="W169"/>
  <c r="U169"/>
  <c r="N169"/>
  <c r="M169"/>
  <c r="L169"/>
  <c r="K169"/>
  <c r="I169"/>
  <c r="W168"/>
  <c r="U168"/>
  <c r="N168"/>
  <c r="J168"/>
  <c r="I168"/>
  <c r="W167"/>
  <c r="U167"/>
  <c r="N167"/>
  <c r="M167"/>
  <c r="L167"/>
  <c r="K167"/>
  <c r="I167"/>
  <c r="W166"/>
  <c r="U166"/>
  <c r="N166"/>
  <c r="M166"/>
  <c r="L166"/>
  <c r="K166"/>
  <c r="I166"/>
  <c r="W165"/>
  <c r="U165"/>
  <c r="N165"/>
  <c r="M165"/>
  <c r="W164"/>
  <c r="U164"/>
  <c r="N164"/>
  <c r="M164"/>
  <c r="I164"/>
  <c r="W163"/>
  <c r="U163"/>
  <c r="N163"/>
  <c r="M163"/>
  <c r="L163"/>
  <c r="K163"/>
  <c r="I163"/>
  <c r="W162"/>
  <c r="U162"/>
  <c r="N162"/>
  <c r="M162"/>
  <c r="L162"/>
  <c r="K162"/>
  <c r="I162"/>
  <c r="W161"/>
  <c r="U161"/>
  <c r="N161"/>
  <c r="M161"/>
  <c r="W160"/>
  <c r="U160"/>
  <c r="N160"/>
  <c r="M160"/>
  <c r="L160"/>
  <c r="K160"/>
  <c r="J160"/>
  <c r="I160"/>
  <c r="H160"/>
  <c r="W159"/>
  <c r="U159"/>
  <c r="N159"/>
  <c r="M159"/>
  <c r="L159"/>
  <c r="K159"/>
  <c r="J159"/>
  <c r="I159"/>
  <c r="H159"/>
  <c r="W158"/>
  <c r="U158"/>
  <c r="N158"/>
  <c r="M158"/>
  <c r="L158"/>
  <c r="K158"/>
  <c r="J158"/>
  <c r="I158"/>
  <c r="H158"/>
  <c r="W157"/>
  <c r="U157"/>
  <c r="N157"/>
  <c r="M157"/>
  <c r="L157"/>
  <c r="K157"/>
  <c r="J157"/>
  <c r="I157"/>
  <c r="H157"/>
  <c r="W156"/>
  <c r="U156"/>
  <c r="N156"/>
  <c r="M156"/>
  <c r="L156"/>
  <c r="J156"/>
  <c r="I156"/>
  <c r="H156"/>
  <c r="W155"/>
  <c r="U155"/>
  <c r="N155"/>
  <c r="M155"/>
  <c r="L155"/>
  <c r="K155"/>
  <c r="J155"/>
  <c r="I155"/>
  <c r="H155"/>
  <c r="W154"/>
  <c r="U154"/>
  <c r="N154"/>
  <c r="M154"/>
  <c r="V153"/>
  <c r="W153" s="1"/>
  <c r="T153"/>
  <c r="U153" s="1"/>
  <c r="W152"/>
  <c r="U152"/>
  <c r="N152"/>
  <c r="M152"/>
  <c r="L152"/>
  <c r="K152"/>
  <c r="I152"/>
  <c r="W151"/>
  <c r="U151"/>
  <c r="N151"/>
  <c r="M151"/>
  <c r="K151"/>
  <c r="I151"/>
  <c r="W150"/>
  <c r="U150"/>
  <c r="N150"/>
  <c r="M150"/>
  <c r="L150"/>
  <c r="K150"/>
  <c r="J150"/>
  <c r="I150"/>
  <c r="H150"/>
  <c r="V149"/>
  <c r="W149" s="1"/>
  <c r="T149"/>
  <c r="U149" s="1"/>
  <c r="W148"/>
  <c r="U148"/>
  <c r="N148"/>
  <c r="M148"/>
  <c r="L148"/>
  <c r="K148"/>
  <c r="I148"/>
  <c r="V147"/>
  <c r="W147" s="1"/>
  <c r="U147"/>
  <c r="T147"/>
  <c r="W146"/>
  <c r="U146"/>
  <c r="N146"/>
  <c r="M146"/>
  <c r="L146"/>
  <c r="K146"/>
  <c r="W145"/>
  <c r="U145"/>
  <c r="N145"/>
  <c r="M145"/>
  <c r="L145"/>
  <c r="K145"/>
  <c r="J145"/>
  <c r="I145"/>
  <c r="H145"/>
  <c r="W144"/>
  <c r="U144"/>
  <c r="N144"/>
  <c r="M144"/>
  <c r="L144"/>
  <c r="K144"/>
  <c r="J144"/>
  <c r="H144"/>
  <c r="W143"/>
  <c r="U143"/>
  <c r="N143"/>
  <c r="M143"/>
  <c r="L143"/>
  <c r="K143"/>
  <c r="J143"/>
  <c r="H143"/>
  <c r="W142"/>
  <c r="U142"/>
  <c r="N142"/>
  <c r="L142"/>
  <c r="K142"/>
  <c r="W141"/>
  <c r="U141"/>
  <c r="N141"/>
  <c r="M141"/>
  <c r="L141"/>
  <c r="K141"/>
  <c r="J141"/>
  <c r="H141"/>
  <c r="W140"/>
  <c r="U140"/>
  <c r="O140"/>
  <c r="N140"/>
  <c r="M140"/>
  <c r="L140"/>
  <c r="K140"/>
  <c r="J140"/>
  <c r="I140"/>
  <c r="H140"/>
  <c r="U139"/>
  <c r="O139"/>
  <c r="N139"/>
  <c r="M139"/>
  <c r="L139"/>
  <c r="K139"/>
  <c r="J139"/>
  <c r="I139"/>
  <c r="H139"/>
  <c r="W138"/>
  <c r="U138"/>
  <c r="O138"/>
  <c r="N138"/>
  <c r="M138"/>
  <c r="L138"/>
  <c r="K138"/>
  <c r="J138"/>
  <c r="I138"/>
  <c r="H138"/>
  <c r="W137"/>
  <c r="U137"/>
  <c r="O137"/>
  <c r="N137"/>
  <c r="M137"/>
  <c r="L137"/>
  <c r="K137"/>
  <c r="J137"/>
  <c r="I137"/>
  <c r="H137"/>
  <c r="V136"/>
  <c r="W136" s="1"/>
  <c r="U136"/>
  <c r="T136"/>
  <c r="O136"/>
  <c r="N136"/>
  <c r="M136"/>
  <c r="L136"/>
  <c r="K136"/>
  <c r="J136"/>
  <c r="I136"/>
  <c r="H136"/>
  <c r="W135"/>
  <c r="U135"/>
  <c r="O135"/>
  <c r="N135"/>
  <c r="M135"/>
  <c r="L135"/>
  <c r="K135"/>
  <c r="J135"/>
  <c r="H135"/>
  <c r="U134"/>
  <c r="W133"/>
  <c r="U133"/>
  <c r="N133"/>
  <c r="M133"/>
  <c r="L133"/>
  <c r="K133"/>
  <c r="J133"/>
  <c r="V132"/>
  <c r="W132" s="1"/>
  <c r="U132"/>
  <c r="U131"/>
  <c r="N131"/>
  <c r="M131"/>
  <c r="L131"/>
  <c r="K131"/>
  <c r="J131"/>
  <c r="I131"/>
  <c r="H131"/>
  <c r="M130"/>
  <c r="K130"/>
  <c r="I130"/>
  <c r="W129"/>
  <c r="U129"/>
  <c r="O129"/>
  <c r="N129"/>
  <c r="M129"/>
  <c r="L129"/>
  <c r="K129"/>
  <c r="J129"/>
  <c r="I129"/>
  <c r="H129"/>
  <c r="W128"/>
  <c r="U128"/>
  <c r="N128"/>
  <c r="M128"/>
  <c r="L128"/>
  <c r="K128"/>
  <c r="J128"/>
  <c r="H128"/>
  <c r="W127"/>
  <c r="U127"/>
  <c r="O127"/>
  <c r="N127"/>
  <c r="M127"/>
  <c r="L127"/>
  <c r="K127"/>
  <c r="J127"/>
  <c r="I127"/>
  <c r="H127"/>
  <c r="W126"/>
  <c r="U126"/>
  <c r="O126"/>
  <c r="O122" s="1"/>
  <c r="N126"/>
  <c r="M126"/>
  <c r="L126"/>
  <c r="K126"/>
  <c r="K122" s="1"/>
  <c r="J126"/>
  <c r="I126"/>
  <c r="H126"/>
  <c r="W125"/>
  <c r="U125"/>
  <c r="O125"/>
  <c r="N125"/>
  <c r="M125"/>
  <c r="L125"/>
  <c r="K125"/>
  <c r="J125"/>
  <c r="I125"/>
  <c r="H125"/>
  <c r="W124"/>
  <c r="U124"/>
  <c r="O124"/>
  <c r="N124"/>
  <c r="M124"/>
  <c r="L124"/>
  <c r="L122" s="1"/>
  <c r="K124"/>
  <c r="J124"/>
  <c r="I124"/>
  <c r="H124"/>
  <c r="W123"/>
  <c r="U123"/>
  <c r="N123"/>
  <c r="N122" s="1"/>
  <c r="M123"/>
  <c r="L123"/>
  <c r="K123"/>
  <c r="J123"/>
  <c r="J122" s="1"/>
  <c r="H123"/>
  <c r="W122"/>
  <c r="V122"/>
  <c r="U122"/>
  <c r="T122"/>
  <c r="M122"/>
  <c r="I122"/>
  <c r="W121"/>
  <c r="U121"/>
  <c r="O121"/>
  <c r="N121"/>
  <c r="N119" s="1"/>
  <c r="M121"/>
  <c r="L121"/>
  <c r="K121"/>
  <c r="J121"/>
  <c r="I121"/>
  <c r="H121"/>
  <c r="W120"/>
  <c r="U120"/>
  <c r="O120"/>
  <c r="O119" s="1"/>
  <c r="N120"/>
  <c r="M120"/>
  <c r="L120"/>
  <c r="L119" s="1"/>
  <c r="K120"/>
  <c r="K119" s="1"/>
  <c r="J120"/>
  <c r="I120"/>
  <c r="H120"/>
  <c r="H119" s="1"/>
  <c r="V119"/>
  <c r="W119" s="1"/>
  <c r="T119"/>
  <c r="U119" s="1"/>
  <c r="M119"/>
  <c r="J119"/>
  <c r="I119"/>
  <c r="V118"/>
  <c r="W118" s="1"/>
  <c r="U118"/>
  <c r="T118"/>
  <c r="O118"/>
  <c r="O116" s="1"/>
  <c r="N118"/>
  <c r="M118"/>
  <c r="L118"/>
  <c r="K118"/>
  <c r="J118"/>
  <c r="W117"/>
  <c r="U117"/>
  <c r="N117"/>
  <c r="N116" s="1"/>
  <c r="M117"/>
  <c r="L117"/>
  <c r="K117"/>
  <c r="K116" s="1"/>
  <c r="J117"/>
  <c r="J116" s="1"/>
  <c r="H117"/>
  <c r="H116" s="1"/>
  <c r="U116"/>
  <c r="T116"/>
  <c r="M116"/>
  <c r="L116"/>
  <c r="I116"/>
  <c r="W115"/>
  <c r="U115"/>
  <c r="O115"/>
  <c r="N115"/>
  <c r="M115"/>
  <c r="L115"/>
  <c r="K115"/>
  <c r="J115"/>
  <c r="I115"/>
  <c r="H115"/>
  <c r="W114"/>
  <c r="U114"/>
  <c r="O114"/>
  <c r="N114"/>
  <c r="M114"/>
  <c r="M111" s="1"/>
  <c r="M110" s="1"/>
  <c r="L114"/>
  <c r="K114"/>
  <c r="J114"/>
  <c r="I114"/>
  <c r="H114"/>
  <c r="W113"/>
  <c r="U113"/>
  <c r="O113"/>
  <c r="N113"/>
  <c r="M113"/>
  <c r="L113"/>
  <c r="L111" s="1"/>
  <c r="L110" s="1"/>
  <c r="K113"/>
  <c r="J113"/>
  <c r="I113"/>
  <c r="H113"/>
  <c r="W112"/>
  <c r="U112"/>
  <c r="O112"/>
  <c r="O111" s="1"/>
  <c r="O110" s="1"/>
  <c r="N112"/>
  <c r="M112"/>
  <c r="L112"/>
  <c r="K112"/>
  <c r="K111" s="1"/>
  <c r="K110" s="1"/>
  <c r="J112"/>
  <c r="J111" s="1"/>
  <c r="J110" s="1"/>
  <c r="H112"/>
  <c r="V111"/>
  <c r="W111" s="1"/>
  <c r="U111"/>
  <c r="T111"/>
  <c r="N111"/>
  <c r="N110" s="1"/>
  <c r="I111"/>
  <c r="I110" s="1"/>
  <c r="T110"/>
  <c r="U110" s="1"/>
  <c r="W109"/>
  <c r="U109"/>
  <c r="O109"/>
  <c r="N109"/>
  <c r="M109"/>
  <c r="L109"/>
  <c r="K109"/>
  <c r="J109"/>
  <c r="I109"/>
  <c r="W108"/>
  <c r="U108"/>
  <c r="O108"/>
  <c r="N108"/>
  <c r="M108"/>
  <c r="L108"/>
  <c r="K108"/>
  <c r="J108"/>
  <c r="I108"/>
  <c r="H108"/>
  <c r="W107"/>
  <c r="U107"/>
  <c r="O107"/>
  <c r="N107"/>
  <c r="M107"/>
  <c r="L107"/>
  <c r="K107"/>
  <c r="J107"/>
  <c r="I107"/>
  <c r="H107"/>
  <c r="W106"/>
  <c r="U106"/>
  <c r="O106"/>
  <c r="N106"/>
  <c r="M106"/>
  <c r="L106"/>
  <c r="K106"/>
  <c r="J106"/>
  <c r="I106"/>
  <c r="H106"/>
  <c r="W105"/>
  <c r="U105"/>
  <c r="O105"/>
  <c r="N105"/>
  <c r="M105"/>
  <c r="L105"/>
  <c r="K105"/>
  <c r="J105"/>
  <c r="I105"/>
  <c r="H105"/>
  <c r="W104"/>
  <c r="U104"/>
  <c r="O104"/>
  <c r="N104"/>
  <c r="M104"/>
  <c r="L104"/>
  <c r="K104"/>
  <c r="J104"/>
  <c r="I104"/>
  <c r="H104"/>
  <c r="W103"/>
  <c r="U103"/>
  <c r="O103"/>
  <c r="N103"/>
  <c r="M103"/>
  <c r="L103"/>
  <c r="K103"/>
  <c r="J103"/>
  <c r="I103"/>
  <c r="H103"/>
  <c r="W102"/>
  <c r="U102"/>
  <c r="O102"/>
  <c r="N102"/>
  <c r="M102"/>
  <c r="L102"/>
  <c r="K102"/>
  <c r="J102"/>
  <c r="I102"/>
  <c r="H102"/>
  <c r="W101"/>
  <c r="U101"/>
  <c r="O101"/>
  <c r="N101"/>
  <c r="M101"/>
  <c r="L101"/>
  <c r="K101"/>
  <c r="J101"/>
  <c r="I101"/>
  <c r="H101"/>
  <c r="W100"/>
  <c r="U100"/>
  <c r="O100"/>
  <c r="N100"/>
  <c r="M100"/>
  <c r="L100"/>
  <c r="K100"/>
  <c r="J100"/>
  <c r="I100"/>
  <c r="H100"/>
  <c r="W99"/>
  <c r="U99"/>
  <c r="O99"/>
  <c r="N99"/>
  <c r="M99"/>
  <c r="L99"/>
  <c r="K99"/>
  <c r="J99"/>
  <c r="I99"/>
  <c r="H99"/>
  <c r="W98"/>
  <c r="U98"/>
  <c r="O98"/>
  <c r="N98"/>
  <c r="M98"/>
  <c r="L98"/>
  <c r="K98"/>
  <c r="J98"/>
  <c r="I98"/>
  <c r="H98"/>
  <c r="W97"/>
  <c r="U97"/>
  <c r="O97"/>
  <c r="N97"/>
  <c r="M97"/>
  <c r="L97"/>
  <c r="K97"/>
  <c r="J97"/>
  <c r="I97"/>
  <c r="H97"/>
  <c r="W96"/>
  <c r="U96"/>
  <c r="O96"/>
  <c r="N96"/>
  <c r="M96"/>
  <c r="L96"/>
  <c r="K96"/>
  <c r="J96"/>
  <c r="I96"/>
  <c r="H96"/>
  <c r="W95"/>
  <c r="U95"/>
  <c r="O95"/>
  <c r="N95"/>
  <c r="M95"/>
  <c r="L95"/>
  <c r="K95"/>
  <c r="J95"/>
  <c r="I95"/>
  <c r="H95"/>
  <c r="W94"/>
  <c r="U94"/>
  <c r="O94"/>
  <c r="N94"/>
  <c r="M94"/>
  <c r="L94"/>
  <c r="K94"/>
  <c r="J94"/>
  <c r="I94"/>
  <c r="H94"/>
  <c r="W93"/>
  <c r="U93"/>
  <c r="O93"/>
  <c r="N93"/>
  <c r="M93"/>
  <c r="L93"/>
  <c r="K93"/>
  <c r="J93"/>
  <c r="I93"/>
  <c r="H93"/>
  <c r="W92"/>
  <c r="U92"/>
  <c r="O92"/>
  <c r="N92"/>
  <c r="M92"/>
  <c r="L92"/>
  <c r="K92"/>
  <c r="J92"/>
  <c r="I92"/>
  <c r="H92"/>
  <c r="W91"/>
  <c r="U91"/>
  <c r="O91"/>
  <c r="N91"/>
  <c r="M91"/>
  <c r="L91"/>
  <c r="K91"/>
  <c r="J91"/>
  <c r="I91"/>
  <c r="H91"/>
  <c r="W90"/>
  <c r="U90"/>
  <c r="O90"/>
  <c r="N90"/>
  <c r="M90"/>
  <c r="L90"/>
  <c r="K90"/>
  <c r="J90"/>
  <c r="I90"/>
  <c r="H90"/>
  <c r="W89"/>
  <c r="U89"/>
  <c r="O89"/>
  <c r="N89"/>
  <c r="M89"/>
  <c r="L89"/>
  <c r="K89"/>
  <c r="J89"/>
  <c r="I89"/>
  <c r="H89"/>
  <c r="W88"/>
  <c r="U88"/>
  <c r="O88"/>
  <c r="N88"/>
  <c r="M88"/>
  <c r="L88"/>
  <c r="K88"/>
  <c r="J88"/>
  <c r="I88"/>
  <c r="H88"/>
  <c r="W87"/>
  <c r="U87"/>
  <c r="O87"/>
  <c r="N87"/>
  <c r="M87"/>
  <c r="L87"/>
  <c r="K87"/>
  <c r="J87"/>
  <c r="I87"/>
  <c r="H87"/>
  <c r="W86"/>
  <c r="U86"/>
  <c r="O86"/>
  <c r="N86"/>
  <c r="M86"/>
  <c r="L86"/>
  <c r="K86"/>
  <c r="J86"/>
  <c r="I86"/>
  <c r="H86"/>
  <c r="W85"/>
  <c r="U85"/>
  <c r="N85"/>
  <c r="M85"/>
  <c r="K85"/>
  <c r="J85"/>
  <c r="H85"/>
  <c r="W84"/>
  <c r="U84"/>
  <c r="O84"/>
  <c r="N84"/>
  <c r="M84"/>
  <c r="W83"/>
  <c r="U83"/>
  <c r="O83"/>
  <c r="N83"/>
  <c r="W82"/>
  <c r="U82"/>
  <c r="O82"/>
  <c r="N82"/>
  <c r="M82"/>
  <c r="L82"/>
  <c r="K82"/>
  <c r="J82"/>
  <c r="I82"/>
  <c r="H82"/>
  <c r="W81"/>
  <c r="U81"/>
  <c r="O81"/>
  <c r="N81"/>
  <c r="M81"/>
  <c r="L81"/>
  <c r="K81"/>
  <c r="J81"/>
  <c r="I81"/>
  <c r="H81"/>
  <c r="W80"/>
  <c r="U80"/>
  <c r="O80"/>
  <c r="N80"/>
  <c r="M80"/>
  <c r="L80"/>
  <c r="K80"/>
  <c r="J80"/>
  <c r="I80"/>
  <c r="H80"/>
  <c r="W79"/>
  <c r="U79"/>
  <c r="O79"/>
  <c r="N79"/>
  <c r="M79"/>
  <c r="L79"/>
  <c r="K79"/>
  <c r="J79"/>
  <c r="I79"/>
  <c r="H79"/>
  <c r="W78"/>
  <c r="U78"/>
  <c r="O78"/>
  <c r="N78"/>
  <c r="M78"/>
  <c r="L78"/>
  <c r="K78"/>
  <c r="J78"/>
  <c r="I78"/>
  <c r="H78"/>
  <c r="W77"/>
  <c r="U77"/>
  <c r="O77"/>
  <c r="N77"/>
  <c r="M77"/>
  <c r="L77"/>
  <c r="K77"/>
  <c r="J77"/>
  <c r="I77"/>
  <c r="H77"/>
  <c r="W76"/>
  <c r="U76"/>
  <c r="O76"/>
  <c r="N76"/>
  <c r="M76"/>
  <c r="L76"/>
  <c r="K76"/>
  <c r="J76"/>
  <c r="I76"/>
  <c r="H76"/>
  <c r="W75"/>
  <c r="U75"/>
  <c r="O75"/>
  <c r="N75"/>
  <c r="W74"/>
  <c r="U74"/>
  <c r="O74"/>
  <c r="N74"/>
  <c r="W73"/>
  <c r="U73"/>
  <c r="O73"/>
  <c r="N73"/>
  <c r="M73"/>
  <c r="L73"/>
  <c r="K73"/>
  <c r="J73"/>
  <c r="I73"/>
  <c r="H73"/>
  <c r="W72"/>
  <c r="U72"/>
  <c r="O72"/>
  <c r="N72"/>
  <c r="M72"/>
  <c r="L72"/>
  <c r="K72"/>
  <c r="J72"/>
  <c r="I72"/>
  <c r="H72"/>
  <c r="W71"/>
  <c r="U71"/>
  <c r="O71"/>
  <c r="N71"/>
  <c r="M71"/>
  <c r="L71"/>
  <c r="K71"/>
  <c r="J71"/>
  <c r="I71"/>
  <c r="H71"/>
  <c r="W70"/>
  <c r="U70"/>
  <c r="O70"/>
  <c r="N70"/>
  <c r="M70"/>
  <c r="L70"/>
  <c r="K70"/>
  <c r="J70"/>
  <c r="I70"/>
  <c r="H70"/>
  <c r="W69"/>
  <c r="U69"/>
  <c r="O69"/>
  <c r="N69"/>
  <c r="M69"/>
  <c r="L69"/>
  <c r="K69"/>
  <c r="J69"/>
  <c r="I69"/>
  <c r="H69"/>
  <c r="W68"/>
  <c r="U68"/>
  <c r="O68"/>
  <c r="N68"/>
  <c r="M68"/>
  <c r="L68"/>
  <c r="K68"/>
  <c r="J68"/>
  <c r="I68"/>
  <c r="H68"/>
  <c r="W67"/>
  <c r="U67"/>
  <c r="O67"/>
  <c r="N67"/>
  <c r="M67"/>
  <c r="L67"/>
  <c r="K67"/>
  <c r="J67"/>
  <c r="I67"/>
  <c r="H67"/>
  <c r="W66"/>
  <c r="U66"/>
  <c r="N66"/>
  <c r="M66"/>
  <c r="L66"/>
  <c r="K66"/>
  <c r="J66"/>
  <c r="H66"/>
  <c r="W65"/>
  <c r="U65"/>
  <c r="N65"/>
  <c r="M65"/>
  <c r="L65"/>
  <c r="K65"/>
  <c r="J65"/>
  <c r="H65"/>
  <c r="W64"/>
  <c r="U64"/>
  <c r="O64"/>
  <c r="N64"/>
  <c r="M64"/>
  <c r="L64"/>
  <c r="K64"/>
  <c r="J64"/>
  <c r="I64"/>
  <c r="H64"/>
  <c r="W63"/>
  <c r="U63"/>
  <c r="O63"/>
  <c r="N63"/>
  <c r="M63"/>
  <c r="L63"/>
  <c r="K63"/>
  <c r="J63"/>
  <c r="I63"/>
  <c r="H63"/>
  <c r="W62"/>
  <c r="U62"/>
  <c r="O62"/>
  <c r="N62"/>
  <c r="M62"/>
  <c r="L62"/>
  <c r="K62"/>
  <c r="J62"/>
  <c r="I62"/>
  <c r="H62"/>
  <c r="W61"/>
  <c r="U61"/>
  <c r="O61"/>
  <c r="N61"/>
  <c r="M61"/>
  <c r="L61"/>
  <c r="K61"/>
  <c r="J61"/>
  <c r="I61"/>
  <c r="H61"/>
  <c r="W60"/>
  <c r="U60"/>
  <c r="O60"/>
  <c r="N60"/>
  <c r="M60"/>
  <c r="L60"/>
  <c r="K60"/>
  <c r="J60"/>
  <c r="I60"/>
  <c r="H60"/>
  <c r="W59"/>
  <c r="U59"/>
  <c r="O59"/>
  <c r="N59"/>
  <c r="M59"/>
  <c r="L59"/>
  <c r="K59"/>
  <c r="J59"/>
  <c r="I59"/>
  <c r="H59"/>
  <c r="W58"/>
  <c r="U58"/>
  <c r="O58"/>
  <c r="N58"/>
  <c r="M58"/>
  <c r="L58"/>
  <c r="K58"/>
  <c r="J58"/>
  <c r="I58"/>
  <c r="H58"/>
  <c r="W57"/>
  <c r="U57"/>
  <c r="O57"/>
  <c r="N57"/>
  <c r="M57"/>
  <c r="L57"/>
  <c r="K57"/>
  <c r="J57"/>
  <c r="I57"/>
  <c r="H57"/>
  <c r="W56"/>
  <c r="U56"/>
  <c r="O56"/>
  <c r="N56"/>
  <c r="M56"/>
  <c r="L56"/>
  <c r="K56"/>
  <c r="J56"/>
  <c r="I56"/>
  <c r="H56"/>
  <c r="W55"/>
  <c r="U55"/>
  <c r="O55"/>
  <c r="N55"/>
  <c r="M55"/>
  <c r="L55"/>
  <c r="K55"/>
  <c r="J55"/>
  <c r="I55"/>
  <c r="H55"/>
  <c r="W54"/>
  <c r="U54"/>
  <c r="O54"/>
  <c r="N54"/>
  <c r="M54"/>
  <c r="L54"/>
  <c r="K54"/>
  <c r="J54"/>
  <c r="I54"/>
  <c r="H54"/>
  <c r="W53"/>
  <c r="U53"/>
  <c r="O53"/>
  <c r="N53"/>
  <c r="M53"/>
  <c r="L53"/>
  <c r="K53"/>
  <c r="J53"/>
  <c r="I53"/>
  <c r="H53"/>
  <c r="W52"/>
  <c r="U52"/>
  <c r="O52"/>
  <c r="N52"/>
  <c r="M52"/>
  <c r="L52"/>
  <c r="K52"/>
  <c r="J52"/>
  <c r="I52"/>
  <c r="H52"/>
  <c r="W51"/>
  <c r="U51"/>
  <c r="O51"/>
  <c r="N51"/>
  <c r="M51"/>
  <c r="L51"/>
  <c r="K51"/>
  <c r="J51"/>
  <c r="I51"/>
  <c r="H51"/>
  <c r="W50"/>
  <c r="U50"/>
  <c r="O50"/>
  <c r="N50"/>
  <c r="M50"/>
  <c r="L50"/>
  <c r="K50"/>
  <c r="J50"/>
  <c r="I50"/>
  <c r="H50"/>
  <c r="W49"/>
  <c r="U49"/>
  <c r="O49"/>
  <c r="N49"/>
  <c r="M49"/>
  <c r="L49"/>
  <c r="K49"/>
  <c r="J49"/>
  <c r="I49"/>
  <c r="H49"/>
  <c r="W48"/>
  <c r="U48"/>
  <c r="O48"/>
  <c r="N48"/>
  <c r="M48"/>
  <c r="L48"/>
  <c r="K48"/>
  <c r="J48"/>
  <c r="I48"/>
  <c r="H48"/>
  <c r="W47"/>
  <c r="U47"/>
  <c r="O47"/>
  <c r="N47"/>
  <c r="M47"/>
  <c r="L47"/>
  <c r="K47"/>
  <c r="J47"/>
  <c r="I47"/>
  <c r="H47"/>
  <c r="W46"/>
  <c r="U46"/>
  <c r="O46"/>
  <c r="N46"/>
  <c r="M46"/>
  <c r="L46"/>
  <c r="K46"/>
  <c r="J46"/>
  <c r="I46"/>
  <c r="H46"/>
  <c r="W45"/>
  <c r="U45"/>
  <c r="O45"/>
  <c r="N45"/>
  <c r="W44"/>
  <c r="U44"/>
  <c r="O44"/>
  <c r="N44"/>
  <c r="M44"/>
  <c r="L44"/>
  <c r="K44"/>
  <c r="J44"/>
  <c r="I44"/>
  <c r="H44"/>
  <c r="W43"/>
  <c r="U43"/>
  <c r="O43"/>
  <c r="N43"/>
  <c r="M43"/>
  <c r="L43"/>
  <c r="K43"/>
  <c r="J43"/>
  <c r="I43"/>
  <c r="H43"/>
  <c r="W42"/>
  <c r="U42"/>
  <c r="N42"/>
  <c r="M42"/>
  <c r="L42"/>
  <c r="K42"/>
  <c r="J42"/>
  <c r="H42"/>
  <c r="W41"/>
  <c r="U41"/>
  <c r="N41"/>
  <c r="M41"/>
  <c r="L41"/>
  <c r="K41"/>
  <c r="J41"/>
  <c r="H41"/>
  <c r="W40"/>
  <c r="U40"/>
  <c r="O40"/>
  <c r="N40"/>
  <c r="M40"/>
  <c r="L40"/>
  <c r="K40"/>
  <c r="J40"/>
  <c r="I40"/>
  <c r="H40"/>
  <c r="W39"/>
  <c r="U39"/>
  <c r="N39"/>
  <c r="M39"/>
  <c r="L39"/>
  <c r="K39"/>
  <c r="J39"/>
  <c r="H39"/>
  <c r="W38"/>
  <c r="U38"/>
  <c r="N38"/>
  <c r="M38"/>
  <c r="L38"/>
  <c r="K38"/>
  <c r="J38"/>
  <c r="H38"/>
  <c r="W37"/>
  <c r="U37"/>
  <c r="O37"/>
  <c r="N37"/>
  <c r="M37"/>
  <c r="L37"/>
  <c r="K37"/>
  <c r="J37"/>
  <c r="I37"/>
  <c r="H37"/>
  <c r="W36"/>
  <c r="U36"/>
  <c r="O36"/>
  <c r="N36"/>
  <c r="M36"/>
  <c r="L36"/>
  <c r="K36"/>
  <c r="J36"/>
  <c r="I36"/>
  <c r="H36"/>
  <c r="W35"/>
  <c r="U35"/>
  <c r="O35"/>
  <c r="N35"/>
  <c r="M35"/>
  <c r="L35"/>
  <c r="K35"/>
  <c r="J35"/>
  <c r="I35"/>
  <c r="H35"/>
  <c r="W34"/>
  <c r="U34"/>
  <c r="O34"/>
  <c r="N34"/>
  <c r="M34"/>
  <c r="L34"/>
  <c r="K34"/>
  <c r="J34"/>
  <c r="I34"/>
  <c r="H34"/>
  <c r="W33"/>
  <c r="U33"/>
  <c r="O33"/>
  <c r="N33"/>
  <c r="M33"/>
  <c r="L33"/>
  <c r="K33"/>
  <c r="J33"/>
  <c r="I33"/>
  <c r="H33"/>
  <c r="W32"/>
  <c r="U32"/>
  <c r="O32"/>
  <c r="N32"/>
  <c r="M32"/>
  <c r="L32"/>
  <c r="K32"/>
  <c r="J32"/>
  <c r="I32"/>
  <c r="H32"/>
  <c r="W31"/>
  <c r="U31"/>
  <c r="N31"/>
  <c r="M31"/>
  <c r="L31"/>
  <c r="K31"/>
  <c r="J31"/>
  <c r="H31"/>
  <c r="W30"/>
  <c r="U30"/>
  <c r="O30"/>
  <c r="N30"/>
  <c r="W29"/>
  <c r="U29"/>
  <c r="O29"/>
  <c r="N29"/>
  <c r="M29"/>
  <c r="L29"/>
  <c r="K29"/>
  <c r="J29"/>
  <c r="I29"/>
  <c r="H29"/>
  <c r="W28"/>
  <c r="U28"/>
  <c r="O28"/>
  <c r="N28"/>
  <c r="M28"/>
  <c r="L28"/>
  <c r="K28"/>
  <c r="J28"/>
  <c r="I28"/>
  <c r="H28"/>
  <c r="W27"/>
  <c r="U27"/>
  <c r="N27"/>
  <c r="M27"/>
  <c r="L27"/>
  <c r="K27"/>
  <c r="J27"/>
  <c r="H27"/>
  <c r="W26"/>
  <c r="U26"/>
  <c r="O26"/>
  <c r="N26"/>
  <c r="M26"/>
  <c r="L26"/>
  <c r="K26"/>
  <c r="W25"/>
  <c r="U25"/>
  <c r="O25"/>
  <c r="N25"/>
  <c r="M25"/>
  <c r="L25"/>
  <c r="K25"/>
  <c r="J25"/>
  <c r="I25"/>
  <c r="H25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W24"/>
  <c r="U24"/>
  <c r="O24"/>
  <c r="N24"/>
  <c r="N17" s="1"/>
  <c r="M24"/>
  <c r="L24"/>
  <c r="K24"/>
  <c r="J24"/>
  <c r="I24"/>
  <c r="H24"/>
  <c r="W23"/>
  <c r="U23"/>
  <c r="O23"/>
  <c r="N23"/>
  <c r="M23"/>
  <c r="L23"/>
  <c r="K23"/>
  <c r="J23"/>
  <c r="I23"/>
  <c r="I17" s="1"/>
  <c r="H23"/>
  <c r="W22"/>
  <c r="U22"/>
  <c r="O22"/>
  <c r="N22"/>
  <c r="M22"/>
  <c r="L22"/>
  <c r="K22"/>
  <c r="J22"/>
  <c r="I22"/>
  <c r="H22"/>
  <c r="W21"/>
  <c r="U21"/>
  <c r="O21"/>
  <c r="N21"/>
  <c r="M21"/>
  <c r="M17" s="1"/>
  <c r="M11" s="1"/>
  <c r="M9" s="1"/>
  <c r="M7" s="1"/>
  <c r="M836" s="1"/>
  <c r="L21"/>
  <c r="K21"/>
  <c r="J21"/>
  <c r="I21"/>
  <c r="H21"/>
  <c r="W20"/>
  <c r="U20"/>
  <c r="O20"/>
  <c r="N20"/>
  <c r="M20"/>
  <c r="L20"/>
  <c r="K20"/>
  <c r="J20"/>
  <c r="I20"/>
  <c r="H20"/>
  <c r="W19"/>
  <c r="U19"/>
  <c r="N19"/>
  <c r="M19"/>
  <c r="L19"/>
  <c r="K19"/>
  <c r="J19"/>
  <c r="H19"/>
  <c r="W18"/>
  <c r="U18"/>
  <c r="N18"/>
  <c r="M18"/>
  <c r="L18"/>
  <c r="K18"/>
  <c r="K17" s="1"/>
  <c r="J18"/>
  <c r="H18"/>
  <c r="W17"/>
  <c r="V17"/>
  <c r="U17"/>
  <c r="T17"/>
  <c r="O17"/>
  <c r="O11" s="1"/>
  <c r="O9" s="1"/>
  <c r="J17"/>
  <c r="W16"/>
  <c r="U16"/>
  <c r="O16"/>
  <c r="N16"/>
  <c r="N14" s="1"/>
  <c r="N11" s="1"/>
  <c r="N9" s="1"/>
  <c r="M16"/>
  <c r="L16"/>
  <c r="L14" s="1"/>
  <c r="K16"/>
  <c r="J16"/>
  <c r="J14" s="1"/>
  <c r="I16"/>
  <c r="H16"/>
  <c r="W15"/>
  <c r="U15"/>
  <c r="O15"/>
  <c r="O14" s="1"/>
  <c r="N15"/>
  <c r="M15"/>
  <c r="L15"/>
  <c r="K15"/>
  <c r="K14" s="1"/>
  <c r="J15"/>
  <c r="I15"/>
  <c r="I14" s="1"/>
  <c r="H15"/>
  <c r="H14" s="1"/>
  <c r="V14"/>
  <c r="W14" s="1"/>
  <c r="U14"/>
  <c r="T14"/>
  <c r="M14"/>
  <c r="W13"/>
  <c r="U13"/>
  <c r="O13"/>
  <c r="N13"/>
  <c r="M13"/>
  <c r="M12" s="1"/>
  <c r="L13"/>
  <c r="L12" s="1"/>
  <c r="K13"/>
  <c r="J13"/>
  <c r="I13"/>
  <c r="I12" s="1"/>
  <c r="H13"/>
  <c r="H12" s="1"/>
  <c r="V12"/>
  <c r="U12"/>
  <c r="T12"/>
  <c r="K12"/>
  <c r="J12"/>
  <c r="U11"/>
  <c r="T11"/>
  <c r="T9" s="1"/>
  <c r="U9" s="1"/>
  <c r="W10"/>
  <c r="U10"/>
  <c r="A10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9"/>
  <c r="A8"/>
  <c r="H387" l="1"/>
  <c r="H193"/>
  <c r="H208"/>
  <c r="H188"/>
  <c r="H199"/>
  <c r="H178"/>
  <c r="H130" s="1"/>
  <c r="H411"/>
  <c r="I11"/>
  <c r="I9" s="1"/>
  <c r="I7" s="1"/>
  <c r="I836" s="1"/>
  <c r="K11"/>
  <c r="K9" s="1"/>
  <c r="W12"/>
  <c r="V11"/>
  <c r="H122"/>
  <c r="V134"/>
  <c r="L178"/>
  <c r="L130" s="1"/>
  <c r="J199"/>
  <c r="N199"/>
  <c r="N7" s="1"/>
  <c r="N836" s="1"/>
  <c r="H260"/>
  <c r="M419"/>
  <c r="U179"/>
  <c r="T178"/>
  <c r="H111"/>
  <c r="O188"/>
  <c r="O7" s="1"/>
  <c r="O836" s="1"/>
  <c r="K260"/>
  <c r="H267"/>
  <c r="L267"/>
  <c r="K282"/>
  <c r="O282"/>
  <c r="J11"/>
  <c r="H17"/>
  <c r="H11" s="1"/>
  <c r="L17"/>
  <c r="L11" s="1"/>
  <c r="L9" s="1"/>
  <c r="L7" s="1"/>
  <c r="L836" s="1"/>
  <c r="V116"/>
  <c r="W116" s="1"/>
  <c r="J178"/>
  <c r="J130" s="1"/>
  <c r="H285"/>
  <c r="H282" s="1"/>
  <c r="L285"/>
  <c r="L282" s="1"/>
  <c r="H419"/>
  <c r="K419"/>
  <c r="N443"/>
  <c r="U189"/>
  <c r="T188"/>
  <c r="U188" s="1"/>
  <c r="W739"/>
  <c r="U801"/>
  <c r="T800"/>
  <c r="U800" s="1"/>
  <c r="W747"/>
  <c r="V744"/>
  <c r="W744" s="1"/>
  <c r="U811"/>
  <c r="T810"/>
  <c r="U810" s="1"/>
  <c r="W826"/>
  <c r="V825"/>
  <c r="W825" s="1"/>
  <c r="N419"/>
  <c r="J475"/>
  <c r="J443" s="1"/>
  <c r="J418" s="1"/>
  <c r="N744"/>
  <c r="K800"/>
  <c r="V139"/>
  <c r="W139" s="1"/>
  <c r="V178"/>
  <c r="W178" s="1"/>
  <c r="V208"/>
  <c r="T260"/>
  <c r="U260" s="1"/>
  <c r="W261"/>
  <c r="T276"/>
  <c r="U276" s="1"/>
  <c r="W277"/>
  <c r="V282"/>
  <c r="W282" s="1"/>
  <c r="U283"/>
  <c r="V419"/>
  <c r="V450"/>
  <c r="T475"/>
  <c r="U475" s="1"/>
  <c r="K572"/>
  <c r="O572"/>
  <c r="I586"/>
  <c r="I684"/>
  <c r="J705"/>
  <c r="J838" s="1"/>
  <c r="I709"/>
  <c r="I708" s="1"/>
  <c r="M709"/>
  <c r="M708" s="1"/>
  <c r="H792"/>
  <c r="J812"/>
  <c r="J811" s="1"/>
  <c r="J810" s="1"/>
  <c r="N811"/>
  <c r="N810" s="1"/>
  <c r="W764"/>
  <c r="V763"/>
  <c r="T285"/>
  <c r="U285" s="1"/>
  <c r="T418"/>
  <c r="V475"/>
  <c r="W475" s="1"/>
  <c r="I476"/>
  <c r="I475" s="1"/>
  <c r="M476"/>
  <c r="V709"/>
  <c r="H726"/>
  <c r="H708" s="1"/>
  <c r="L726"/>
  <c r="L708" s="1"/>
  <c r="L705" s="1"/>
  <c r="L838" s="1"/>
  <c r="N738"/>
  <c r="N705" s="1"/>
  <c r="N838" s="1"/>
  <c r="I738"/>
  <c r="M738"/>
  <c r="H744"/>
  <c r="H738" s="1"/>
  <c r="L744"/>
  <c r="K785"/>
  <c r="K763" s="1"/>
  <c r="K762" s="1"/>
  <c r="K839" s="1"/>
  <c r="O785"/>
  <c r="O763" s="1"/>
  <c r="O762" s="1"/>
  <c r="O839" s="1"/>
  <c r="H800"/>
  <c r="O800"/>
  <c r="M812"/>
  <c r="M811" s="1"/>
  <c r="M810" s="1"/>
  <c r="U706"/>
  <c r="T705"/>
  <c r="U705" s="1"/>
  <c r="W817"/>
  <c r="V811"/>
  <c r="V188"/>
  <c r="W188" s="1"/>
  <c r="H444"/>
  <c r="L444"/>
  <c r="H450"/>
  <c r="L450"/>
  <c r="I459"/>
  <c r="I443" s="1"/>
  <c r="M459"/>
  <c r="H516"/>
  <c r="H475" s="1"/>
  <c r="L516"/>
  <c r="L475" s="1"/>
  <c r="K521"/>
  <c r="K475" s="1"/>
  <c r="K443" s="1"/>
  <c r="O521"/>
  <c r="M684"/>
  <c r="M586" s="1"/>
  <c r="K684"/>
  <c r="K586" s="1"/>
  <c r="O684"/>
  <c r="O586" s="1"/>
  <c r="K709"/>
  <c r="K708" s="1"/>
  <c r="K705" s="1"/>
  <c r="K838" s="1"/>
  <c r="O709"/>
  <c r="O708" s="1"/>
  <c r="O705" s="1"/>
  <c r="O838" s="1"/>
  <c r="L738"/>
  <c r="H763"/>
  <c r="H762" s="1"/>
  <c r="H839" s="1"/>
  <c r="L764"/>
  <c r="L763" s="1"/>
  <c r="L762" s="1"/>
  <c r="L839" s="1"/>
  <c r="J801"/>
  <c r="J800" s="1"/>
  <c r="J762" s="1"/>
  <c r="J839" s="1"/>
  <c r="N801"/>
  <c r="N800" s="1"/>
  <c r="N762" s="1"/>
  <c r="N839" s="1"/>
  <c r="H812"/>
  <c r="H811" s="1"/>
  <c r="H810" s="1"/>
  <c r="W706"/>
  <c r="U709"/>
  <c r="U739"/>
  <c r="T744"/>
  <c r="U744" s="1"/>
  <c r="U764"/>
  <c r="W801"/>
  <c r="H110" l="1"/>
  <c r="H9" s="1"/>
  <c r="H7" s="1"/>
  <c r="H836" s="1"/>
  <c r="O475"/>
  <c r="O443" s="1"/>
  <c r="O418" s="1"/>
  <c r="O416" s="1"/>
  <c r="O837" s="1"/>
  <c r="J416"/>
  <c r="J837" s="1"/>
  <c r="O841"/>
  <c r="H705"/>
  <c r="H838" s="1"/>
  <c r="W450"/>
  <c r="V443"/>
  <c r="W443" s="1"/>
  <c r="W208"/>
  <c r="V199"/>
  <c r="W199" s="1"/>
  <c r="L443"/>
  <c r="L418" s="1"/>
  <c r="L416" s="1"/>
  <c r="L837" s="1"/>
  <c r="L841" s="1"/>
  <c r="T738"/>
  <c r="U738" s="1"/>
  <c r="V738"/>
  <c r="W738" s="1"/>
  <c r="V110"/>
  <c r="W110" s="1"/>
  <c r="V810"/>
  <c r="W810" s="1"/>
  <c r="W811"/>
  <c r="W709"/>
  <c r="V708"/>
  <c r="V762"/>
  <c r="W762" s="1"/>
  <c r="W763"/>
  <c r="W134"/>
  <c r="V131"/>
  <c r="I705"/>
  <c r="I838" s="1"/>
  <c r="N418"/>
  <c r="N416" s="1"/>
  <c r="N837" s="1"/>
  <c r="N841" s="1"/>
  <c r="J9"/>
  <c r="J7" s="1"/>
  <c r="J836" s="1"/>
  <c r="J841" s="1"/>
  <c r="M705"/>
  <c r="M838" s="1"/>
  <c r="K7"/>
  <c r="K836" s="1"/>
  <c r="T416"/>
  <c r="U416" s="1"/>
  <c r="U418"/>
  <c r="W419"/>
  <c r="V418"/>
  <c r="U178"/>
  <c r="T130"/>
  <c r="U130" s="1"/>
  <c r="W11"/>
  <c r="H443"/>
  <c r="H418" s="1"/>
  <c r="H416" s="1"/>
  <c r="H837" s="1"/>
  <c r="M475"/>
  <c r="M443" s="1"/>
  <c r="M418" s="1"/>
  <c r="M416" s="1"/>
  <c r="M837" s="1"/>
  <c r="M841" s="1"/>
  <c r="T282"/>
  <c r="U282" s="1"/>
  <c r="K418"/>
  <c r="K416" s="1"/>
  <c r="K837" s="1"/>
  <c r="I418" l="1"/>
  <c r="I416" s="1"/>
  <c r="I837" s="1"/>
  <c r="H841"/>
  <c r="W418"/>
  <c r="V416"/>
  <c r="W416" s="1"/>
  <c r="W131"/>
  <c r="V130"/>
  <c r="W708"/>
  <c r="V705"/>
  <c r="W705" s="1"/>
  <c r="K841"/>
  <c r="W130" l="1"/>
  <c r="V9"/>
  <c r="W9" s="1"/>
</calcChain>
</file>

<file path=xl/comments1.xml><?xml version="1.0" encoding="utf-8"?>
<comments xmlns="http://schemas.openxmlformats.org/spreadsheetml/2006/main">
  <authors>
    <author>Usuario</author>
  </authors>
  <commentList>
    <comment ref="I413" authorId="0">
      <text>
        <r>
          <rPr>
            <b/>
            <sz val="10"/>
            <color indexed="81"/>
            <rFont val="Calibri"/>
            <family val="2"/>
            <scheme val="minor"/>
          </rPr>
          <t>Usuario:</t>
        </r>
        <r>
          <rPr>
            <sz val="10"/>
            <color indexed="81"/>
            <rFont val="Calibri"/>
            <family val="2"/>
            <scheme val="minor"/>
          </rPr>
          <t xml:space="preserve">
Conversión de monedas</t>
        </r>
      </text>
    </comment>
  </commentList>
</comments>
</file>

<file path=xl/sharedStrings.xml><?xml version="1.0" encoding="utf-8"?>
<sst xmlns="http://schemas.openxmlformats.org/spreadsheetml/2006/main" count="1597" uniqueCount="1491">
  <si>
    <t xml:space="preserve">EJECUCIÓN PRESUPUESTO </t>
  </si>
  <si>
    <t>M$</t>
  </si>
  <si>
    <t>(a+b) = c</t>
  </si>
  <si>
    <t>INGRESOS</t>
  </si>
  <si>
    <t>1.</t>
  </si>
  <si>
    <t>INGRESOS DE OPERACIÓN</t>
  </si>
  <si>
    <t>1.1</t>
  </si>
  <si>
    <t>Ventas de Bienes y Servicios</t>
  </si>
  <si>
    <t>Arancel P.S.U.</t>
  </si>
  <si>
    <t>610104005</t>
  </si>
  <si>
    <t>Vta.Estampillas Universitarias</t>
  </si>
  <si>
    <t>620307002</t>
  </si>
  <si>
    <t>Venta de Estampillas Universitarias</t>
  </si>
  <si>
    <t>4802</t>
  </si>
  <si>
    <t xml:space="preserve">Venta de Estampillas </t>
  </si>
  <si>
    <t xml:space="preserve">Vta. de Bienes y Servicios </t>
  </si>
  <si>
    <t>1300</t>
  </si>
  <si>
    <t>Venta de productos</t>
  </si>
  <si>
    <t>1306</t>
  </si>
  <si>
    <t>Residuos(sangre, plasma, sueros)</t>
  </si>
  <si>
    <t>610101006</t>
  </si>
  <si>
    <t>Ingresos Alumnos Libres</t>
  </si>
  <si>
    <t>610101011</t>
  </si>
  <si>
    <t>Ingresos Alumnos Semestre de Verano</t>
  </si>
  <si>
    <t>610101013</t>
  </si>
  <si>
    <t>Matríc.  Enseñanza Pre Básica, Básica y Media</t>
  </si>
  <si>
    <t>610101014</t>
  </si>
  <si>
    <t>Aranceles Enseñanza Pre Básica, Básica y Media</t>
  </si>
  <si>
    <t>610101015</t>
  </si>
  <si>
    <t>Cuota de Incorporación M.Salas</t>
  </si>
  <si>
    <t>610102001</t>
  </si>
  <si>
    <t>Eventos Científicos y Artísticos</t>
  </si>
  <si>
    <t>610101018</t>
  </si>
  <si>
    <t>Ingresos Doctorados no Acreditado</t>
  </si>
  <si>
    <t>1224</t>
  </si>
  <si>
    <t>Ingresos por D° de Autor</t>
  </si>
  <si>
    <t>610102002</t>
  </si>
  <si>
    <t>Curso de Educación Continua</t>
  </si>
  <si>
    <t>610102003</t>
  </si>
  <si>
    <t>Representación e Interpretación Artística</t>
  </si>
  <si>
    <t>610102004</t>
  </si>
  <si>
    <t>Otras Actividades de Extensión</t>
  </si>
  <si>
    <t>1204</t>
  </si>
  <si>
    <t>Lavado ,  Reparación y Confección de Ropa</t>
  </si>
  <si>
    <t>610102005</t>
  </si>
  <si>
    <t>Escuela de Temporada y Cursos de Extensión</t>
  </si>
  <si>
    <t>610102006</t>
  </si>
  <si>
    <t>Cursos de Deportes</t>
  </si>
  <si>
    <t>610102007</t>
  </si>
  <si>
    <t>Entradas a Centros Culturales  y Exposiciones</t>
  </si>
  <si>
    <t>610103001</t>
  </si>
  <si>
    <t>Prestación Servicios Generales</t>
  </si>
  <si>
    <t>610103002</t>
  </si>
  <si>
    <t>De Asesoría y Consultoría Externa</t>
  </si>
  <si>
    <t>610103003</t>
  </si>
  <si>
    <t>Programas y Cursos de Capacitación Ocupacional</t>
  </si>
  <si>
    <t>1120</t>
  </si>
  <si>
    <t>Programas y Proyectos</t>
  </si>
  <si>
    <t>1122</t>
  </si>
  <si>
    <t>Actividad de Extensión</t>
  </si>
  <si>
    <t>610103005</t>
  </si>
  <si>
    <t>Otras Prestaciones de Servicios (sin M.Salas)</t>
  </si>
  <si>
    <t>1207</t>
  </si>
  <si>
    <t>Médicos y Hospitalarios</t>
  </si>
  <si>
    <t>1208</t>
  </si>
  <si>
    <t>Otras Prestaciones</t>
  </si>
  <si>
    <t>610103007</t>
  </si>
  <si>
    <t>Prestaciones Médicas y Hospitalarias</t>
  </si>
  <si>
    <t>610103008</t>
  </si>
  <si>
    <t>Cuota Afiliación</t>
  </si>
  <si>
    <t>610103009</t>
  </si>
  <si>
    <t>Prestaciones Ambulatorias Serv. Universitarios</t>
  </si>
  <si>
    <t>610103011</t>
  </si>
  <si>
    <t>Prestaciones Médicas Ambulatorias Isapres</t>
  </si>
  <si>
    <t>610103012</t>
  </si>
  <si>
    <t>Prestaciones Médicas Ambulatorias Fonasa</t>
  </si>
  <si>
    <t>610103013</t>
  </si>
  <si>
    <t>Prestaciones Médicas Ambulatorias S.S.M.N.</t>
  </si>
  <si>
    <t>610103014</t>
  </si>
  <si>
    <t>Prestaciones Médicas Ambulatorias Particular</t>
  </si>
  <si>
    <t>610103015</t>
  </si>
  <si>
    <t>Prestaciones Médicas Hospitalarias Isapres</t>
  </si>
  <si>
    <t>610103016</t>
  </si>
  <si>
    <t>Prestaciones Médicas Hospitalarias Fonasa</t>
  </si>
  <si>
    <t>610103017</t>
  </si>
  <si>
    <t>Prestaciones Médicas Hospitalarias S.S.M.N.</t>
  </si>
  <si>
    <t>610103018</t>
  </si>
  <si>
    <t>Prestaciones Médicas Hospitalarias Particular</t>
  </si>
  <si>
    <t>610103019</t>
  </si>
  <si>
    <t>Imprenta</t>
  </si>
  <si>
    <t>610103020</t>
  </si>
  <si>
    <t>Exámenes de laboratorio</t>
  </si>
  <si>
    <t>610103021</t>
  </si>
  <si>
    <t>Exámenes Médicos Especializados</t>
  </si>
  <si>
    <t>610103022</t>
  </si>
  <si>
    <t>Análisis de Laboratorio</t>
  </si>
  <si>
    <t>610103023</t>
  </si>
  <si>
    <t>Análisis de Materiales</t>
  </si>
  <si>
    <t>610103024</t>
  </si>
  <si>
    <t>Servicios de Ingeniería</t>
  </si>
  <si>
    <t>610103025</t>
  </si>
  <si>
    <t>Servicios de Computación</t>
  </si>
  <si>
    <t>610103026</t>
  </si>
  <si>
    <t>Toma de Encuesta/ y exámenes</t>
  </si>
  <si>
    <t>610103027</t>
  </si>
  <si>
    <t>610103028</t>
  </si>
  <si>
    <t>Cuotas de Socios</t>
  </si>
  <si>
    <t>610103029</t>
  </si>
  <si>
    <t>Revalidación de Título</t>
  </si>
  <si>
    <t>1218</t>
  </si>
  <si>
    <t>Prestaciones  Ambulatorias Serv. Universitarios</t>
  </si>
  <si>
    <t>1219</t>
  </si>
  <si>
    <t>Prestaciones  Hospitalarias Serv. Universitarios</t>
  </si>
  <si>
    <t>610103030</t>
  </si>
  <si>
    <t>Toma de Exámenes</t>
  </si>
  <si>
    <t>610103031</t>
  </si>
  <si>
    <t>Auspicios</t>
  </si>
  <si>
    <t>610103032</t>
  </si>
  <si>
    <t>Servicios de Mantención y Reparación de Equipos</t>
  </si>
  <si>
    <t>610103033</t>
  </si>
  <si>
    <t>Servicios Centro Tecnológico de la Madera</t>
  </si>
  <si>
    <t>610103034</t>
  </si>
  <si>
    <t>Uso Bibliotecas</t>
  </si>
  <si>
    <t>610103035</t>
  </si>
  <si>
    <t>Servicios Agrícolas</t>
  </si>
  <si>
    <t>610103036</t>
  </si>
  <si>
    <t>Restauración Ambiental</t>
  </si>
  <si>
    <t>610103037</t>
  </si>
  <si>
    <t>Serviciod Corte y Modelamiento de Materiales</t>
  </si>
  <si>
    <t>610103039</t>
  </si>
  <si>
    <t>Certifcados</t>
  </si>
  <si>
    <t>610104001</t>
  </si>
  <si>
    <t>Ingreso NASA Financiamiento Gasto</t>
  </si>
  <si>
    <t>610104003</t>
  </si>
  <si>
    <t>Proyectos de Investigación</t>
  </si>
  <si>
    <t>610104004</t>
  </si>
  <si>
    <t>Ingresos Proyectos Investigación Tercero Dólar</t>
  </si>
  <si>
    <t>610104012</t>
  </si>
  <si>
    <t>Menor Valor Incobrabilidad  (CONTABLE)</t>
  </si>
  <si>
    <t>610104013</t>
  </si>
  <si>
    <t xml:space="preserve">Cuota de Incorporación </t>
  </si>
  <si>
    <t>610104014</t>
  </si>
  <si>
    <t>Ingresos por Postulaciones</t>
  </si>
  <si>
    <t>610104015</t>
  </si>
  <si>
    <t>Cuota de Solidaridad</t>
  </si>
  <si>
    <t>610104019</t>
  </si>
  <si>
    <t>Menor Provisión Bonific.Compensatoria Academ.</t>
  </si>
  <si>
    <t>610104020</t>
  </si>
  <si>
    <t>Menor Prov. Bonific.Compensatoria  No Academ.</t>
  </si>
  <si>
    <t>3402</t>
  </si>
  <si>
    <t>Venta de Servicios (Años Anteriores)</t>
  </si>
  <si>
    <t>3403</t>
  </si>
  <si>
    <t>Venta de Productos (Años Anteriores)</t>
  </si>
  <si>
    <t>620301003</t>
  </si>
  <si>
    <t>Casinos y Hogares</t>
  </si>
  <si>
    <t>620303006</t>
  </si>
  <si>
    <t>Intereses Morosidad Enseñanza Básica y Media</t>
  </si>
  <si>
    <t>620307001</t>
  </si>
  <si>
    <t>Venta de Bienes Generales</t>
  </si>
  <si>
    <t>620307004</t>
  </si>
  <si>
    <t>Costo venta de Bienes</t>
  </si>
  <si>
    <t>620307005</t>
  </si>
  <si>
    <t>Licores</t>
  </si>
  <si>
    <t>620307006</t>
  </si>
  <si>
    <t>Animales</t>
  </si>
  <si>
    <t>620307007</t>
  </si>
  <si>
    <t>Libros,Revistas,Apuntes</t>
  </si>
  <si>
    <t>620307009</t>
  </si>
  <si>
    <t>Venta de Arena</t>
  </si>
  <si>
    <t>620307010</t>
  </si>
  <si>
    <t>Fotocopias</t>
  </si>
  <si>
    <t>620307011</t>
  </si>
  <si>
    <t>Materiales para Conservación de Docum.</t>
  </si>
  <si>
    <t>620307012</t>
  </si>
  <si>
    <t>Agrícolas</t>
  </si>
  <si>
    <t>620307013</t>
  </si>
  <si>
    <t>Muebles</t>
  </si>
  <si>
    <t>620307014</t>
  </si>
  <si>
    <t>Venta de Fotografias</t>
  </si>
  <si>
    <t>620307015</t>
  </si>
  <si>
    <t>Residuos y Dehechos Plásticos, madera, papel y otros</t>
  </si>
  <si>
    <t>620307016</t>
  </si>
  <si>
    <t>Agua Destilada</t>
  </si>
  <si>
    <t>620307017</t>
  </si>
  <si>
    <t>Venta de reactivos químicos y material fungible</t>
  </si>
  <si>
    <t>620307018</t>
  </si>
  <si>
    <t>Venta de artículos promocionales</t>
  </si>
  <si>
    <t>620307019</t>
  </si>
  <si>
    <t>Despachos de productos</t>
  </si>
  <si>
    <t>620307020</t>
  </si>
  <si>
    <t>Alimentos de Animales</t>
  </si>
  <si>
    <t>620307021</t>
  </si>
  <si>
    <t>Productos farmacéuticos veterinarios</t>
  </si>
  <si>
    <t>620307022</t>
  </si>
  <si>
    <t>Venta de Producto Farmacéuticos</t>
  </si>
  <si>
    <t>620307023</t>
  </si>
  <si>
    <t>Venta de Preservativos</t>
  </si>
  <si>
    <t>620307024</t>
  </si>
  <si>
    <t>Venta Material Audiovisual</t>
  </si>
  <si>
    <t>1.2</t>
  </si>
  <si>
    <t>Renta de Inversiones</t>
  </si>
  <si>
    <t>Arriendo de Bienes Inmuebles</t>
  </si>
  <si>
    <t>1400</t>
  </si>
  <si>
    <t>620102001</t>
  </si>
  <si>
    <t>Arriendo de Bienes Propios</t>
  </si>
  <si>
    <t>620102002</t>
  </si>
  <si>
    <t>Arriendo de Bienes de Tercero</t>
  </si>
  <si>
    <t>620102005</t>
  </si>
  <si>
    <t>Arriendo Recintos Deportivos</t>
  </si>
  <si>
    <t>Intereses Colocaciones U. de Chile</t>
  </si>
  <si>
    <t>620101001</t>
  </si>
  <si>
    <t xml:space="preserve">Intereses por Depósitos a Plazo </t>
  </si>
  <si>
    <t>620309007</t>
  </si>
  <si>
    <t>CM Depositos a plazo</t>
  </si>
  <si>
    <t>Dividendos Accionarios</t>
  </si>
  <si>
    <t>620102004</t>
  </si>
  <si>
    <t>Dividendo Percibidos</t>
  </si>
  <si>
    <t>Falta</t>
  </si>
  <si>
    <t>Dividendos Otras Acciones</t>
  </si>
  <si>
    <t>Otras Rentas de Inversiones</t>
  </si>
  <si>
    <t>1405</t>
  </si>
  <si>
    <t>620101002</t>
  </si>
  <si>
    <t>Intereses Readecuación Planta Física</t>
  </si>
  <si>
    <t>620101009</t>
  </si>
  <si>
    <t>Interés Préstamo</t>
  </si>
  <si>
    <t>620101010</t>
  </si>
  <si>
    <t>Intereses Becas Syff</t>
  </si>
  <si>
    <t>620101011</t>
  </si>
  <si>
    <t>Intereses por Préstamos</t>
  </si>
  <si>
    <t>2122</t>
  </si>
  <si>
    <t>Intereses por Cuentas Corrientes</t>
  </si>
  <si>
    <t>3404</t>
  </si>
  <si>
    <t>Renta de Inversiones (Años Anteriores)</t>
  </si>
  <si>
    <t>1.3</t>
  </si>
  <si>
    <t>Aranceles de Matrícula</t>
  </si>
  <si>
    <t>-</t>
  </si>
  <si>
    <t>Derechos Básicos de Matrícula</t>
  </si>
  <si>
    <t>Pregrado</t>
  </si>
  <si>
    <t>610101001</t>
  </si>
  <si>
    <t>Derecho Básicos de Pregrado [Fondo General]</t>
  </si>
  <si>
    <t>Postgrado</t>
  </si>
  <si>
    <t>610101003</t>
  </si>
  <si>
    <t>Ingreso Postgrado Derecho Institucional</t>
  </si>
  <si>
    <t>610101010</t>
  </si>
  <si>
    <t>Derechos Básicos Postgrado (Sistema)</t>
  </si>
  <si>
    <t>1105</t>
  </si>
  <si>
    <t>D° Básicos Post-Título</t>
  </si>
  <si>
    <t>Ingresos de Postgrado /D° de Inscripción</t>
  </si>
  <si>
    <t>Arancel por Pago Directo</t>
  </si>
  <si>
    <t>INTERNO</t>
  </si>
  <si>
    <t>BECAS INTERNAS</t>
  </si>
  <si>
    <t>610101002</t>
  </si>
  <si>
    <t xml:space="preserve">Ingr. Pregrado Aranc. Carrera (Rec.Caja Sistema)  </t>
  </si>
  <si>
    <t>620101007</t>
  </si>
  <si>
    <t>Intereses Devengado Arancel Contable)</t>
  </si>
  <si>
    <t>1110</t>
  </si>
  <si>
    <t>Recaudación Caja Fuera Sistema</t>
  </si>
  <si>
    <t>1111</t>
  </si>
  <si>
    <t>Cheques Diferido Aranceles</t>
  </si>
  <si>
    <t>1112</t>
  </si>
  <si>
    <t>Recaudación DICOM</t>
  </si>
  <si>
    <t>211601004</t>
  </si>
  <si>
    <t>Cheques Caducados</t>
  </si>
  <si>
    <t>Documentos por Cobrar</t>
  </si>
  <si>
    <t>110503003</t>
  </si>
  <si>
    <t>Cheques Protestado Aranceles</t>
  </si>
  <si>
    <t>BECAS EXTERNAS(Bicentenario, Pedagogía, etc)</t>
  </si>
  <si>
    <t>1602</t>
  </si>
  <si>
    <t>Becas de Reparación (Fdo. Desarrollo)</t>
  </si>
  <si>
    <t>110604001</t>
  </si>
  <si>
    <t>Cta. Por Cobrar al Fisco Corto Plazo</t>
  </si>
  <si>
    <t>110610010</t>
  </si>
  <si>
    <t>Otros Deudores</t>
  </si>
  <si>
    <t>Aporte S/ Ley  19.083</t>
  </si>
  <si>
    <t>110503004</t>
  </si>
  <si>
    <t>Cheques Protestados Aranceles</t>
  </si>
  <si>
    <t>620303001</t>
  </si>
  <si>
    <t>Intereses Aranceles y Derechos de Pregrado</t>
  </si>
  <si>
    <t>620303002</t>
  </si>
  <si>
    <t>Intereses Deudores y Otros</t>
  </si>
  <si>
    <t>620305005</t>
  </si>
  <si>
    <t>Recuperación gastos cobranza (FSCU)</t>
  </si>
  <si>
    <t>620305006</t>
  </si>
  <si>
    <t>Recuperación Gastos de Cobranza</t>
  </si>
  <si>
    <t>620301014</t>
  </si>
  <si>
    <t>Recuperación Créditos Castigado (FSCU)</t>
  </si>
  <si>
    <t>620306003</t>
  </si>
  <si>
    <t>Ajuste Aranceles y Derecho</t>
  </si>
  <si>
    <t>130505001</t>
  </si>
  <si>
    <t>Crédito Reprogr. Tipo 4 Largo Plazo</t>
  </si>
  <si>
    <t>110412001</t>
  </si>
  <si>
    <t>Recaudación Caja Crédito Universitario</t>
  </si>
  <si>
    <t>110412002</t>
  </si>
  <si>
    <t>Recaudación Banco Crédito Universitario</t>
  </si>
  <si>
    <t>110412003</t>
  </si>
  <si>
    <t>Recaudación Tesorería Gral. de la  República</t>
  </si>
  <si>
    <t>110413001</t>
  </si>
  <si>
    <t>Crédito Reprogramado Ley N° 19,848</t>
  </si>
  <si>
    <t>110403006</t>
  </si>
  <si>
    <t>Recaudación ORSAN</t>
  </si>
  <si>
    <t>110406011</t>
  </si>
  <si>
    <t>Fdo. Solid. Recaudac. Deudores Cruzados</t>
  </si>
  <si>
    <t>3411</t>
  </si>
  <si>
    <t>ARANCELES AÑOS ANTERIORES PREGRADO</t>
  </si>
  <si>
    <t>211618004</t>
  </si>
  <si>
    <t>Vta. Cartera Fdo. Solidario c/c I. Propios</t>
  </si>
  <si>
    <t>620309055</t>
  </si>
  <si>
    <t>Becas Financiadas por los Organismos</t>
  </si>
  <si>
    <t>211618003</t>
  </si>
  <si>
    <t>Vta.Cartera Fdo. Solidario c/c A. Fiscal</t>
  </si>
  <si>
    <t>8408</t>
  </si>
  <si>
    <t>Devolución Aranceles (Años Anteriores)</t>
  </si>
  <si>
    <t>8507</t>
  </si>
  <si>
    <t>Devolución Aranceles</t>
  </si>
  <si>
    <t xml:space="preserve">Cheques Protestado </t>
  </si>
  <si>
    <t>8710</t>
  </si>
  <si>
    <t>Fdo. Solid. Egresos Deudores Cruzados</t>
  </si>
  <si>
    <t>220401008</t>
  </si>
  <si>
    <t>Devolución Deudores Otras Universidades</t>
  </si>
  <si>
    <t>Aranceles Postgrado</t>
  </si>
  <si>
    <t>610101007</t>
  </si>
  <si>
    <t>Ingresos Magister BID</t>
  </si>
  <si>
    <t>610101004</t>
  </si>
  <si>
    <t xml:space="preserve">Ingresos Postgrado Arancel </t>
  </si>
  <si>
    <t>610101009</t>
  </si>
  <si>
    <t>Ingresos de Postítulo</t>
  </si>
  <si>
    <t>610101017</t>
  </si>
  <si>
    <t>Ingresos Doctorados Acreditados</t>
  </si>
  <si>
    <t>1123</t>
  </si>
  <si>
    <t>Otros Derechos</t>
  </si>
  <si>
    <t>1124</t>
  </si>
  <si>
    <t>1125</t>
  </si>
  <si>
    <t>Ingresos Postítulo</t>
  </si>
  <si>
    <t>620303005</t>
  </si>
  <si>
    <t>Intereses Aranceles y D° Postgrado</t>
  </si>
  <si>
    <t>3401</t>
  </si>
  <si>
    <t>Ingresos de Docencia</t>
  </si>
  <si>
    <t>2.</t>
  </si>
  <si>
    <t>VENTA DE ACTIVOS</t>
  </si>
  <si>
    <t>2.1</t>
  </si>
  <si>
    <t xml:space="preserve">Activos Físicos </t>
  </si>
  <si>
    <t>620301013</t>
  </si>
  <si>
    <t>Utilidades por Venta de Activos Físicos</t>
  </si>
  <si>
    <t>620307003</t>
  </si>
  <si>
    <t>Venta de bienes Muebles</t>
  </si>
  <si>
    <t>3410</t>
  </si>
  <si>
    <t>Venta de Activos Físicos (Años Anteriores)</t>
  </si>
  <si>
    <t>2.2</t>
  </si>
  <si>
    <t>Activos Financieros</t>
  </si>
  <si>
    <t>2101</t>
  </si>
  <si>
    <t xml:space="preserve"> Intereses Ganados Venta  RTU</t>
  </si>
  <si>
    <t>2140</t>
  </si>
  <si>
    <t xml:space="preserve"> Capital Venta  RTU</t>
  </si>
  <si>
    <t>2901</t>
  </si>
  <si>
    <t>Venta de Activos Financieros</t>
  </si>
  <si>
    <t>2902</t>
  </si>
  <si>
    <t>Venta de Acciones</t>
  </si>
  <si>
    <t>3409</t>
  </si>
  <si>
    <t>Venta de Activos Financieros (Años Anteriores)</t>
  </si>
  <si>
    <t>3.</t>
  </si>
  <si>
    <t>TRANSFERENCIAS</t>
  </si>
  <si>
    <t>3.1</t>
  </si>
  <si>
    <t>Transferencias del Sector Privado</t>
  </si>
  <si>
    <t>610105001</t>
  </si>
  <si>
    <t>Donaciones de Dinero</t>
  </si>
  <si>
    <t>610105002</t>
  </si>
  <si>
    <t>Donaciones Art. 69 Ley N° 18,681</t>
  </si>
  <si>
    <t>610105009</t>
  </si>
  <si>
    <t>Donaciones Organismos Internacionales</t>
  </si>
  <si>
    <t>610105011</t>
  </si>
  <si>
    <t>Donaciones de Bienes no Afecta a Leyes</t>
  </si>
  <si>
    <t>610105006</t>
  </si>
  <si>
    <t>Donación Culturales</t>
  </si>
  <si>
    <t>610105008</t>
  </si>
  <si>
    <t>Donaciones Universitaria</t>
  </si>
  <si>
    <t>2507</t>
  </si>
  <si>
    <t>Apte. Instituciones Nacionales e Internacionales</t>
  </si>
  <si>
    <t>3.2</t>
  </si>
  <si>
    <t>De Organismos del Sector Público y Entidades Públicas</t>
  </si>
  <si>
    <t>610104010</t>
  </si>
  <si>
    <t>Aporte FONDEF Proyecto</t>
  </si>
  <si>
    <t>1510</t>
  </si>
  <si>
    <t>Aporte Proyectos por Convenio de  Desempeño</t>
  </si>
  <si>
    <t>1513</t>
  </si>
  <si>
    <t>Proyectos Mecesup 1999</t>
  </si>
  <si>
    <t>1514</t>
  </si>
  <si>
    <t>Proyectos Mecesup 2000</t>
  </si>
  <si>
    <t>610106015</t>
  </si>
  <si>
    <t>Intereses Devengado Cartera</t>
  </si>
  <si>
    <t>610107005</t>
  </si>
  <si>
    <t>Concurso Proy. Institucionales Organismos</t>
  </si>
  <si>
    <t>610107007</t>
  </si>
  <si>
    <t>Aporte FONDEF- Otros Proyectos</t>
  </si>
  <si>
    <t>2604</t>
  </si>
  <si>
    <t>Otros Servicio Públicos</t>
  </si>
  <si>
    <t>610107008</t>
  </si>
  <si>
    <t>Aporte Fiscal Conv. Activ. Interés Nacional</t>
  </si>
  <si>
    <t>610107009</t>
  </si>
  <si>
    <t>Concurso Proy. Institucionales Fondo General</t>
  </si>
  <si>
    <t>610107010</t>
  </si>
  <si>
    <t>Recursos Convenio de Desempeño</t>
  </si>
  <si>
    <t>610107011</t>
  </si>
  <si>
    <t>Aporte Mecesup Proyectos 1999</t>
  </si>
  <si>
    <t>1506</t>
  </si>
  <si>
    <t>Aportes Fiscales por Distribuir</t>
  </si>
  <si>
    <t>610107014</t>
  </si>
  <si>
    <t>Proyectos Mecesup /2002</t>
  </si>
  <si>
    <t>610107015</t>
  </si>
  <si>
    <t>Proyectos Mecesup /2003</t>
  </si>
  <si>
    <t>610107016</t>
  </si>
  <si>
    <t>Proyectos Mecesup /2004</t>
  </si>
  <si>
    <t>610107017</t>
  </si>
  <si>
    <t>Proyectos Mecesup /2006</t>
  </si>
  <si>
    <t>610107018</t>
  </si>
  <si>
    <t>Proyectos Mecesup /2007</t>
  </si>
  <si>
    <t>610107019</t>
  </si>
  <si>
    <t>Proyectos Mecesup /2008</t>
  </si>
  <si>
    <t>610107021</t>
  </si>
  <si>
    <t>Proyectos Mecesup /2010</t>
  </si>
  <si>
    <t>610107022</t>
  </si>
  <si>
    <t>Proyectos Mecesup /2011</t>
  </si>
  <si>
    <t>1603</t>
  </si>
  <si>
    <t>Becas de Mantención  (Fdo. Desarrollo)</t>
  </si>
  <si>
    <t>2117</t>
  </si>
  <si>
    <t>FUPF</t>
  </si>
  <si>
    <t>2166</t>
  </si>
  <si>
    <t>Ingresos FONDEF Financiamiento Gasto</t>
  </si>
  <si>
    <t>2167</t>
  </si>
  <si>
    <t>Otros Aportes Convenio FONDEF</t>
  </si>
  <si>
    <t>2511</t>
  </si>
  <si>
    <t>2512</t>
  </si>
  <si>
    <t>610108001</t>
  </si>
  <si>
    <t>Aguinaldos y Bonificación Legal</t>
  </si>
  <si>
    <t>211501021</t>
  </si>
  <si>
    <t>Aporte Basal por Desempeño Univers. Art. DFL N° 1</t>
  </si>
  <si>
    <t>610108003</t>
  </si>
  <si>
    <t>Aporte de Municipalidades</t>
  </si>
  <si>
    <t>610108004</t>
  </si>
  <si>
    <t xml:space="preserve">Aportes de Ministerios </t>
  </si>
  <si>
    <t>2607</t>
  </si>
  <si>
    <t>Cátedra Presidencial</t>
  </si>
  <si>
    <t>610108010</t>
  </si>
  <si>
    <t>Proyectos Fondecyt Gastos de Administración</t>
  </si>
  <si>
    <t>610108011</t>
  </si>
  <si>
    <t>Proyectos Fondecyt Bienes de Capital</t>
  </si>
  <si>
    <t>610108014</t>
  </si>
  <si>
    <t>Aporte FONDEF Proyectos</t>
  </si>
  <si>
    <t>610108016</t>
  </si>
  <si>
    <t>Gasto Administraciòn Sup. FONDEF</t>
  </si>
  <si>
    <t>2536</t>
  </si>
  <si>
    <t>Aporte FONDEF  Proyectos</t>
  </si>
  <si>
    <t>2537</t>
  </si>
  <si>
    <t>610108018</t>
  </si>
  <si>
    <t>Aptes. de Instituciones Nac. e Internacionales</t>
  </si>
  <si>
    <t>610108019</t>
  </si>
  <si>
    <t>Gastos Administración FONDAP</t>
  </si>
  <si>
    <t>610108020</t>
  </si>
  <si>
    <t>Aporte Proyectos FONDAF</t>
  </si>
  <si>
    <t>610108021</t>
  </si>
  <si>
    <t>Aporte Proyectos Anillo</t>
  </si>
  <si>
    <t>610108022</t>
  </si>
  <si>
    <t>Aportes FONIS - Proyectos de Investigación</t>
  </si>
  <si>
    <t>610108023</t>
  </si>
  <si>
    <t>Aporte Proyectos INNOVA Chile</t>
  </si>
  <si>
    <t>610108024</t>
  </si>
  <si>
    <t>Aporte Proyectos Basal</t>
  </si>
  <si>
    <t>Transferencias Sector Público (Años Anteriores)</t>
  </si>
  <si>
    <t>3904</t>
  </si>
  <si>
    <t>Bonificaciones y Aguinaldos</t>
  </si>
  <si>
    <t>5711</t>
  </si>
  <si>
    <t>Apte. Suplemento Fondo Solidario [Fondo General]</t>
  </si>
  <si>
    <r>
      <t xml:space="preserve">Becas </t>
    </r>
    <r>
      <rPr>
        <b/>
        <sz val="12"/>
        <rFont val="Calibri"/>
        <family val="2"/>
        <scheme val="minor"/>
      </rPr>
      <t>Externas</t>
    </r>
    <r>
      <rPr>
        <sz val="12"/>
        <rFont val="Calibri"/>
        <family val="2"/>
        <scheme val="minor"/>
      </rPr>
      <t xml:space="preserve"> Pregrado </t>
    </r>
  </si>
  <si>
    <t>Bonificación Diciembre</t>
  </si>
  <si>
    <t>4.</t>
  </si>
  <si>
    <t>ENDEUDAMIENTO</t>
  </si>
  <si>
    <t>4.1</t>
  </si>
  <si>
    <t>Interno</t>
  </si>
  <si>
    <t>3601</t>
  </si>
  <si>
    <t>Endeudamiento Bancario [Fondo General]</t>
  </si>
  <si>
    <t>4.2</t>
  </si>
  <si>
    <t>Externo</t>
  </si>
  <si>
    <t>4.3</t>
  </si>
  <si>
    <t>Proveedores</t>
  </si>
  <si>
    <t>XXXX</t>
  </si>
  <si>
    <t>5.</t>
  </si>
  <si>
    <t>FINANCIAMIENTO FISCAL</t>
  </si>
  <si>
    <t>5.1</t>
  </si>
  <si>
    <t>Aporte Fiscal Directo</t>
  </si>
  <si>
    <t>610107002</t>
  </si>
  <si>
    <t>5.2</t>
  </si>
  <si>
    <t>Aporte Fiscal Indirecto</t>
  </si>
  <si>
    <t>610107003</t>
  </si>
  <si>
    <t>Aporte Fiscal  Indirecto</t>
  </si>
  <si>
    <t>5.3</t>
  </si>
  <si>
    <t>Pagarés Universitarios de la Tesorería General de la República</t>
  </si>
  <si>
    <t>5.4</t>
  </si>
  <si>
    <t>Recuperación de Préstamos por Crédito Fiscal</t>
  </si>
  <si>
    <t>6.</t>
  </si>
  <si>
    <t>RECUPERACIÓN DE OTROS PRÉSTAMOS</t>
  </si>
  <si>
    <t>6.1</t>
  </si>
  <si>
    <t>Préstamos Inciso 3° Tercero Art. 70, Ley Nº 18.591</t>
  </si>
  <si>
    <t>Recaudación Propia C.U.</t>
  </si>
  <si>
    <t>6.2</t>
  </si>
  <si>
    <t xml:space="preserve">Otros Préstamos </t>
  </si>
  <si>
    <t>2108</t>
  </si>
  <si>
    <t>Recuperación Préstamos Habitacionales (Entidades Derivadas)</t>
  </si>
  <si>
    <t>2112</t>
  </si>
  <si>
    <t>Deudas Entidades Derivadas</t>
  </si>
  <si>
    <t>7.</t>
  </si>
  <si>
    <t>OTROS INGRESOS - LEYES ESPECIALES</t>
  </si>
  <si>
    <t>7.1</t>
  </si>
  <si>
    <t>Aporte de Lotería</t>
  </si>
  <si>
    <t>610108005</t>
  </si>
  <si>
    <t>Aporte Lotería</t>
  </si>
  <si>
    <t>7.2</t>
  </si>
  <si>
    <t xml:space="preserve">Otros Ingresos </t>
  </si>
  <si>
    <t>2127</t>
  </si>
  <si>
    <t>Ingresos del Personal</t>
  </si>
  <si>
    <t>2129</t>
  </si>
  <si>
    <t>Derechos de Aguas</t>
  </si>
  <si>
    <t>60301041</t>
  </si>
  <si>
    <t>Anulación Descuento Aranceles Años Anteriores</t>
  </si>
  <si>
    <t>111401008</t>
  </si>
  <si>
    <t>Capacitación Anticipada</t>
  </si>
  <si>
    <t>610103004</t>
  </si>
  <si>
    <t>Carnet y Multas de Bibliotecas</t>
  </si>
  <si>
    <t>620301001</t>
  </si>
  <si>
    <t>Garantías Hechas Efectivas</t>
  </si>
  <si>
    <t>620301002</t>
  </si>
  <si>
    <t>Otros Ingresosos del Personal</t>
  </si>
  <si>
    <t>2174</t>
  </si>
  <si>
    <t>Indemnización por Poliza Permanencia</t>
  </si>
  <si>
    <t>2414</t>
  </si>
  <si>
    <t>Sobreprecio en Otras Actividades</t>
  </si>
  <si>
    <t>2416</t>
  </si>
  <si>
    <t>Otros Ingresos Devolución IVA</t>
  </si>
  <si>
    <t>2701</t>
  </si>
  <si>
    <t>Fondos de Terceros</t>
  </si>
  <si>
    <t>2802</t>
  </si>
  <si>
    <t>Colocación Efectivo Equivalente</t>
  </si>
  <si>
    <t>2920</t>
  </si>
  <si>
    <t>Fondo renovación Planta Física</t>
  </si>
  <si>
    <t>3301</t>
  </si>
  <si>
    <t>Devolución Operación Renta</t>
  </si>
  <si>
    <t>3405</t>
  </si>
  <si>
    <t>Subsidios de Incapacidad Laboral (Años Anteriores)</t>
  </si>
  <si>
    <t>3406</t>
  </si>
  <si>
    <t>Ingresos  Generales  (Años Anteriores)</t>
  </si>
  <si>
    <t>3408</t>
  </si>
  <si>
    <t>Otros Ingresos (Años anteriores)</t>
  </si>
  <si>
    <t>620301005</t>
  </si>
  <si>
    <t>Indemnización por Siniestros Seguros</t>
  </si>
  <si>
    <t>620301007</t>
  </si>
  <si>
    <t>Otros Ingresos Operativos/Ajuste</t>
  </si>
  <si>
    <t>620301011</t>
  </si>
  <si>
    <t>Utilidades Venta Derechos de Agua</t>
  </si>
  <si>
    <t>620301012</t>
  </si>
  <si>
    <t>Subsidios Incapacidad Laboral  [RECUPERACION]   [Fdo. Gral.]</t>
  </si>
  <si>
    <t>620301017</t>
  </si>
  <si>
    <t>Utilidad por Diferencia de Cambio</t>
  </si>
  <si>
    <t>620301018</t>
  </si>
  <si>
    <t>Utilidad en Vta. de Terrenos</t>
  </si>
  <si>
    <t>620301021</t>
  </si>
  <si>
    <t>Utilidad en Venta de Vehículos</t>
  </si>
  <si>
    <t>620301023</t>
  </si>
  <si>
    <t>Utilidad en Venta de Muebles y Enseres</t>
  </si>
  <si>
    <t>620301027</t>
  </si>
  <si>
    <t>Sala Cuna y Jardín Infantil</t>
  </si>
  <si>
    <t>620301028</t>
  </si>
  <si>
    <t>Ingresos por Diferencia en Recepción</t>
  </si>
  <si>
    <t>620301029</t>
  </si>
  <si>
    <t>Arriendo Casillero Alumnos</t>
  </si>
  <si>
    <t>620301030</t>
  </si>
  <si>
    <t>Amortización Utilidad Vta. Con Leaseback (Cont.)</t>
  </si>
  <si>
    <t>620301031</t>
  </si>
  <si>
    <t>Credenciales Universitaria TUI</t>
  </si>
  <si>
    <t>620301032</t>
  </si>
  <si>
    <t>Gastos de Matrícula Ley del Consumidor</t>
  </si>
  <si>
    <t>620301033</t>
  </si>
  <si>
    <t>Ingreso Gestión Pasantías Tecnológicas</t>
  </si>
  <si>
    <t>620301034</t>
  </si>
  <si>
    <t>Uso Marca Chuncho/Convenio Deportivo Azul-Azul</t>
  </si>
  <si>
    <t>620301036</t>
  </si>
  <si>
    <t>Descuento Personal Afecto Ley 15.076</t>
  </si>
  <si>
    <t>620301038</t>
  </si>
  <si>
    <t>Ingreso por Uso de Bienes Universitarios</t>
  </si>
  <si>
    <t>620301039</t>
  </si>
  <si>
    <t>Ingresos por Descuentos al Personal</t>
  </si>
  <si>
    <t>620301040</t>
  </si>
  <si>
    <t>Anulación Beca Arancel Años Anteriores</t>
  </si>
  <si>
    <t>620301042</t>
  </si>
  <si>
    <t>Ingresos Aranceles Pregrado Años Anteriores</t>
  </si>
  <si>
    <t>620301044</t>
  </si>
  <si>
    <t>Ingreso Bonificación Retiro Voluntario</t>
  </si>
  <si>
    <t>620301045</t>
  </si>
  <si>
    <t>Ingresos Por Concesión Señal Televisiva</t>
  </si>
  <si>
    <t>620301046</t>
  </si>
  <si>
    <t>Recuperación cuentas y documentos por cobrar o castigados</t>
  </si>
  <si>
    <t>620301047</t>
  </si>
  <si>
    <t>Diferencia cambio otros pasivos no financieros dólares corrientes</t>
  </si>
  <si>
    <t>620301048</t>
  </si>
  <si>
    <t>Ingresos por cheques caducados</t>
  </si>
  <si>
    <t>2102</t>
  </si>
  <si>
    <t>Multas</t>
  </si>
  <si>
    <t>620303003</t>
  </si>
  <si>
    <t>Multas por atraso de entrega</t>
  </si>
  <si>
    <t>620305001</t>
  </si>
  <si>
    <t>Recuperación Gastos Notariales por Protesto</t>
  </si>
  <si>
    <t>620305004</t>
  </si>
  <si>
    <t>Recuperación Gastos Judiciales</t>
  </si>
  <si>
    <t>Recuperación de Gastos de Cobranzas</t>
  </si>
  <si>
    <t>2131</t>
  </si>
  <si>
    <t>Anticipos de Clientes</t>
  </si>
  <si>
    <t>2134</t>
  </si>
  <si>
    <t>Recuperación Anticipo Remuneraciones Organismos</t>
  </si>
  <si>
    <t>2135</t>
  </si>
  <si>
    <t>Recuperación Anticipo a Contratistas</t>
  </si>
  <si>
    <t>2136</t>
  </si>
  <si>
    <t>Recuperación Giros a rendir</t>
  </si>
  <si>
    <t>2137</t>
  </si>
  <si>
    <t>Recuperación Fondo Fijo</t>
  </si>
  <si>
    <t>2138</t>
  </si>
  <si>
    <t>Recuperación Anticipo Proveedores</t>
  </si>
  <si>
    <t>2139</t>
  </si>
  <si>
    <t>Ingresos Varios</t>
  </si>
  <si>
    <t>2153</t>
  </si>
  <si>
    <t>Reajuste Garantía Arrendamiento</t>
  </si>
  <si>
    <t>2155</t>
  </si>
  <si>
    <t>Devolución Remuneraciones Académicos y No Académicos</t>
  </si>
  <si>
    <t>2156</t>
  </si>
  <si>
    <t>Recuperación Boletas de Garantía</t>
  </si>
  <si>
    <t>2157</t>
  </si>
  <si>
    <t>2158</t>
  </si>
  <si>
    <t>Compra US$ al Mercado</t>
  </si>
  <si>
    <t>2161</t>
  </si>
  <si>
    <t>Ajuste Ingresos de Operación</t>
  </si>
  <si>
    <t>2168</t>
  </si>
  <si>
    <t>Otros Ingresos No Operacionales</t>
  </si>
  <si>
    <t>211602001</t>
  </si>
  <si>
    <t>Fondos de Terceros Habilitación</t>
  </si>
  <si>
    <t>620308053</t>
  </si>
  <si>
    <t>Vta. Estampillas a Consignación</t>
  </si>
  <si>
    <t>620308049</t>
  </si>
  <si>
    <t>Recursos por Progr. VAE Fdo. de Imagen Instit.</t>
  </si>
  <si>
    <t>620309001</t>
  </si>
  <si>
    <t>Traspasos de Recursos      [Operac. Interorg.]</t>
  </si>
  <si>
    <t>620309002</t>
  </si>
  <si>
    <t>Traspaso de Recursos a Fondef     [Operac. Interorg.]</t>
  </si>
  <si>
    <t>620309003</t>
  </si>
  <si>
    <t>Traspaso Bienes Corporales [Operac. Interorg.]</t>
  </si>
  <si>
    <t>620309005</t>
  </si>
  <si>
    <t>Ventas Internas    [Operac. Interorg.]</t>
  </si>
  <si>
    <t>620309006</t>
  </si>
  <si>
    <t>Intereses Depósitos a Plazo     [Operac.Interorg.]</t>
  </si>
  <si>
    <t>Corrección Monetaria Depósito a Plazo</t>
  </si>
  <si>
    <t>2106</t>
  </si>
  <si>
    <t>Cheques Caducados Varios</t>
  </si>
  <si>
    <t>2107</t>
  </si>
  <si>
    <t>Legados</t>
  </si>
  <si>
    <t>2109</t>
  </si>
  <si>
    <t>Recuperación Préstamo Bienestar Estudiantil</t>
  </si>
  <si>
    <t>2110</t>
  </si>
  <si>
    <t>Cheques Protestados Varios</t>
  </si>
  <si>
    <t>2111</t>
  </si>
  <si>
    <t>Ingresos Sumarios en Trámites</t>
  </si>
  <si>
    <t>2113</t>
  </si>
  <si>
    <t>Flujos Transitorios de Ingresos</t>
  </si>
  <si>
    <t>2114</t>
  </si>
  <si>
    <t>Reemplazo de Cheques</t>
  </si>
  <si>
    <t>2118</t>
  </si>
  <si>
    <t>Cheques de Sueldos Caducados</t>
  </si>
  <si>
    <t>620309012</t>
  </si>
  <si>
    <t>Actividades Estudiantiles (VAA)</t>
  </si>
  <si>
    <t>620309014</t>
  </si>
  <si>
    <t>Fondecyt Gasto de Administración [Operac. Fac.Cs. Forestales]</t>
  </si>
  <si>
    <t>620309015</t>
  </si>
  <si>
    <t>Fondo Central de Investigación    [Operac. Intra.]</t>
  </si>
  <si>
    <t>620309016</t>
  </si>
  <si>
    <t>Programa de Desarrollo  [Operac. Intra.]</t>
  </si>
  <si>
    <t>620309018</t>
  </si>
  <si>
    <t>Traspaso DTI y Otros   [No se utiliza]</t>
  </si>
  <si>
    <t>620309038</t>
  </si>
  <si>
    <t>Intereses Préstamos Internos Organismos   [Operac. Interorg.]</t>
  </si>
  <si>
    <t>620309039</t>
  </si>
  <si>
    <t>Correción Monetaria Prést. Org. (Contable)   [Operac. Interorg.]</t>
  </si>
  <si>
    <t>620309041</t>
  </si>
  <si>
    <t>Fondef Gasto de Administr. Superior 50% NC  [Operac. Interorg.]</t>
  </si>
  <si>
    <t>620309042</t>
  </si>
  <si>
    <t>Fondef Gasto de Administr. Superior 50% Org.[Operac. Interorg.]</t>
  </si>
  <si>
    <t>620309043</t>
  </si>
  <si>
    <t>Fondef Gasto de Administración Superior 50% [Operac. Interorg.]</t>
  </si>
  <si>
    <t>620309050</t>
  </si>
  <si>
    <t>Traspaso Mecesup [Operac. Interorg.]</t>
  </si>
  <si>
    <t>620309053</t>
  </si>
  <si>
    <t>Becas Arancel SYLFF</t>
  </si>
  <si>
    <t>Becas Arancel Financ. por Organismos (Organis.) [Operac. Inter]</t>
  </si>
  <si>
    <t>620309067</t>
  </si>
  <si>
    <t>Traspaso de Recursos entre Centro de Costos  [Operac. Intra.]</t>
  </si>
  <si>
    <t>620309068</t>
  </si>
  <si>
    <t>Traspaso Recurso Casa Central [Operac. Intra]</t>
  </si>
  <si>
    <t>620309069</t>
  </si>
  <si>
    <t>Traspaso Recursos VAEGI [Operac. Intra]</t>
  </si>
  <si>
    <t>620309070</t>
  </si>
  <si>
    <t>Operaciones Hospital - VAEGI  [Operac. Inter]</t>
  </si>
  <si>
    <t>620309071</t>
  </si>
  <si>
    <t>620309072</t>
  </si>
  <si>
    <t>Devolución Excedentes Proyectos</t>
  </si>
  <si>
    <t>630301002</t>
  </si>
  <si>
    <t>Diferencias de Cambio No Realizadas</t>
  </si>
  <si>
    <t xml:space="preserve">Traspaso Hospital VAEGI </t>
  </si>
  <si>
    <t>Otros [Transferencias a los Organismos]</t>
  </si>
  <si>
    <t>620311001</t>
  </si>
  <si>
    <t>Transferencias Aporte Institucional</t>
  </si>
  <si>
    <t>620311004</t>
  </si>
  <si>
    <t>Transferencias Aporte Aranceles</t>
  </si>
  <si>
    <t>620311002</t>
  </si>
  <si>
    <t>Descentral. 50% Aranceles Años Anter.</t>
  </si>
  <si>
    <t>620311003</t>
  </si>
  <si>
    <t>Aporte AFI</t>
  </si>
  <si>
    <t>620308030</t>
  </si>
  <si>
    <t>Remesa Subsidio Incapacidad Laboral (S.I.L.)</t>
  </si>
  <si>
    <t>620308045</t>
  </si>
  <si>
    <t>Aporte no Recurrente</t>
  </si>
  <si>
    <t>Aguinaldos, Bonificaciones y Otros</t>
  </si>
  <si>
    <t>Programas Estudiantiles</t>
  </si>
  <si>
    <t>Programa de Desarrollo</t>
  </si>
  <si>
    <t>Programa Infraestructura</t>
  </si>
  <si>
    <t>620309054</t>
  </si>
  <si>
    <t>Overhead 2% Sobre Ingresos Org.(F.G. Tesorería)</t>
  </si>
  <si>
    <t>620309075</t>
  </si>
  <si>
    <t>Liquidación Overhead 3% sobre ingresos de Doc.Org.</t>
  </si>
  <si>
    <t>620309064</t>
  </si>
  <si>
    <t>Aporte Organismos Bienes Inmuebles</t>
  </si>
  <si>
    <t>110804012</t>
  </si>
  <si>
    <t>Overhead 3% Sobre Ingresos Post Grado</t>
  </si>
  <si>
    <t>620308232</t>
  </si>
  <si>
    <t>Reposición y Mantenimiento Equip. Computac.</t>
  </si>
  <si>
    <t>520213069</t>
  </si>
  <si>
    <t>Recursos Proyectos Pta. Física</t>
  </si>
  <si>
    <t>520213136</t>
  </si>
  <si>
    <t>Gastos Generales Fdo. General</t>
  </si>
  <si>
    <t>520213157</t>
  </si>
  <si>
    <t>Aporte Convenio Actividades Interés Nacional</t>
  </si>
  <si>
    <t>520213262-620308262</t>
  </si>
  <si>
    <t xml:space="preserve">Fdo de Inversión en infraestructura y Equipamiento F.I.I.E. </t>
  </si>
  <si>
    <t>520213080</t>
  </si>
  <si>
    <t>Recursos Desarrollo Sistemas Corporativos</t>
  </si>
  <si>
    <t>Otros Rec. Fdo. Gral.- Dev. Prestamos (Capital)</t>
  </si>
  <si>
    <t>620308265</t>
  </si>
  <si>
    <t>Bono Anual Personal de Colaboración</t>
  </si>
  <si>
    <t>620308118</t>
  </si>
  <si>
    <t>Bono Mejoramiento Rta. Acádemica(Consolidación)</t>
  </si>
  <si>
    <t>8.</t>
  </si>
  <si>
    <t>SALDO INICIAL DE CAJA</t>
  </si>
  <si>
    <t>3501</t>
  </si>
  <si>
    <t>Saldo Inicial de Caja [Disponible Balance]</t>
  </si>
  <si>
    <t>3502</t>
  </si>
  <si>
    <t xml:space="preserve">Colocaciones </t>
  </si>
  <si>
    <t>GASTOS</t>
  </si>
  <si>
    <t>A</t>
  </si>
  <si>
    <t>DE OPERACIÓN</t>
  </si>
  <si>
    <t>GASTOS EN PERSONAL</t>
  </si>
  <si>
    <t>Directivo</t>
  </si>
  <si>
    <t>6108</t>
  </si>
  <si>
    <t>Remuneraciones personal Directivo (Ajuste)</t>
  </si>
  <si>
    <t>Académicos</t>
  </si>
  <si>
    <t>510101003</t>
  </si>
  <si>
    <t>Remuneraciones Personal Académico</t>
  </si>
  <si>
    <t>510101004</t>
  </si>
  <si>
    <t>Remuneraciones Personal  Ley 15.076</t>
  </si>
  <si>
    <t>510101014</t>
  </si>
  <si>
    <t>Productividad Personal Académico</t>
  </si>
  <si>
    <t>510101015</t>
  </si>
  <si>
    <t>Productividad  Personal ley 15.076</t>
  </si>
  <si>
    <t>No Académicos</t>
  </si>
  <si>
    <t>510101005</t>
  </si>
  <si>
    <t>Remuneraciones Personal  No Académico</t>
  </si>
  <si>
    <t>510101006</t>
  </si>
  <si>
    <t>Remuneraciones Personal NASA</t>
  </si>
  <si>
    <t>510101016</t>
  </si>
  <si>
    <t>Productividad Personal  No Académico</t>
  </si>
  <si>
    <t>1.4</t>
  </si>
  <si>
    <t>Honorarios</t>
  </si>
  <si>
    <t>8514</t>
  </si>
  <si>
    <t>Impto. 10 y 20% Retención Honorarios</t>
  </si>
  <si>
    <t>510102001</t>
  </si>
  <si>
    <t>1.5</t>
  </si>
  <si>
    <t>Viáticos</t>
  </si>
  <si>
    <t>6304</t>
  </si>
  <si>
    <t>510206005</t>
  </si>
  <si>
    <t>1.6</t>
  </si>
  <si>
    <t>Horas Extraordinarias</t>
  </si>
  <si>
    <t>510102002</t>
  </si>
  <si>
    <t>1.7</t>
  </si>
  <si>
    <t>Jornales</t>
  </si>
  <si>
    <t>510102003</t>
  </si>
  <si>
    <t>1.8</t>
  </si>
  <si>
    <t>Aportes Patronales</t>
  </si>
  <si>
    <t>xxxx</t>
  </si>
  <si>
    <t>COMPRA DE BIENES Y SERVICIOS</t>
  </si>
  <si>
    <t>Consumos Básicos</t>
  </si>
  <si>
    <t>510204001</t>
  </si>
  <si>
    <t>Consumo de Electricidad</t>
  </si>
  <si>
    <t>510204002</t>
  </si>
  <si>
    <t>Consumo de Agua</t>
  </si>
  <si>
    <t>510204003</t>
  </si>
  <si>
    <t>Consumo de Gas</t>
  </si>
  <si>
    <t>510204004</t>
  </si>
  <si>
    <t>Consumo Telefónico</t>
  </si>
  <si>
    <t>510204005</t>
  </si>
  <si>
    <t xml:space="preserve">Líneas de Comunicación </t>
  </si>
  <si>
    <t>Material de Enseñanza</t>
  </si>
  <si>
    <t>510201041</t>
  </si>
  <si>
    <t>Subscripciones Electrónicas</t>
  </si>
  <si>
    <t>510209001</t>
  </si>
  <si>
    <t>Diarios y Revistas para Biblioteca</t>
  </si>
  <si>
    <t>510209002</t>
  </si>
  <si>
    <t>Libros y Otros para Bibliotecas</t>
  </si>
  <si>
    <t>2.3</t>
  </si>
  <si>
    <t>Servicios de Impresión, Publicidad y Difusión</t>
  </si>
  <si>
    <t>510201002</t>
  </si>
  <si>
    <t>Publicidad y Difusión</t>
  </si>
  <si>
    <t>510201003</t>
  </si>
  <si>
    <t>Servicios Impresión y Publicación</t>
  </si>
  <si>
    <t>510201015</t>
  </si>
  <si>
    <t>Impresión y Publicaciones CIEPLAN</t>
  </si>
  <si>
    <t>510201032</t>
  </si>
  <si>
    <t>Comunicaciones</t>
  </si>
  <si>
    <t>2.4</t>
  </si>
  <si>
    <t>Arriendo de Inmuebles y Otros Arriendos</t>
  </si>
  <si>
    <t>510203001</t>
  </si>
  <si>
    <t>Arriendo de Inmuebles</t>
  </si>
  <si>
    <t>510203002</t>
  </si>
  <si>
    <t>Arriendo de Bienes Muebles</t>
  </si>
  <si>
    <t>510203003</t>
  </si>
  <si>
    <t>Arriendo de Vehículos</t>
  </si>
  <si>
    <t>510203005</t>
  </si>
  <si>
    <t>Arriendo Mobiliario</t>
  </si>
  <si>
    <t>510203006</t>
  </si>
  <si>
    <t>Arriendo Inmueble Fundación</t>
  </si>
  <si>
    <t>510203007</t>
  </si>
  <si>
    <t>Arriendo Equipos Fundación</t>
  </si>
  <si>
    <t>510203008</t>
  </si>
  <si>
    <t>Arriendo de Equipos Médicos</t>
  </si>
  <si>
    <t>510203010</t>
  </si>
  <si>
    <t>2.5</t>
  </si>
  <si>
    <t>Gastos en Computación</t>
  </si>
  <si>
    <t>510201011</t>
  </si>
  <si>
    <t>Servicios de Computación Externos</t>
  </si>
  <si>
    <t>510202004</t>
  </si>
  <si>
    <t>Mantención y Reparación Equipos de Computación</t>
  </si>
  <si>
    <t>510203004</t>
  </si>
  <si>
    <t>Arriendo de Equipos Computacionales</t>
  </si>
  <si>
    <t>510203009</t>
  </si>
  <si>
    <t>Arriendo de Licencias Computacionales</t>
  </si>
  <si>
    <t>510207020</t>
  </si>
  <si>
    <t>Compra de Programas Computacional</t>
  </si>
  <si>
    <t>510207021</t>
  </si>
  <si>
    <t>Material de Usos y Consumo Computacional</t>
  </si>
  <si>
    <t>2.6</t>
  </si>
  <si>
    <t>Otros Servicios</t>
  </si>
  <si>
    <t>Compra de Serv. Personales y No personales</t>
  </si>
  <si>
    <t>6513</t>
  </si>
  <si>
    <t>510102005</t>
  </si>
  <si>
    <t>Comisiones a Vendedores</t>
  </si>
  <si>
    <t>6502</t>
  </si>
  <si>
    <t>Cobranza y Otros Análogos</t>
  </si>
  <si>
    <t>6520</t>
  </si>
  <si>
    <t>8531</t>
  </si>
  <si>
    <t>Cursos y Seminarios</t>
  </si>
  <si>
    <t>510102007</t>
  </si>
  <si>
    <t>Vinculaciones Médicas</t>
  </si>
  <si>
    <t>6307</t>
  </si>
  <si>
    <t>Comisiones a  Recaudadores</t>
  </si>
  <si>
    <t>510103001</t>
  </si>
  <si>
    <t>Trabajos Profesionales</t>
  </si>
  <si>
    <t>510103002</t>
  </si>
  <si>
    <t>Trabajos Ténicos Administrativos</t>
  </si>
  <si>
    <t>510103003</t>
  </si>
  <si>
    <t>Trabajos Manuales</t>
  </si>
  <si>
    <t>510201001</t>
  </si>
  <si>
    <t>Transporte y Correo</t>
  </si>
  <si>
    <t>510201004</t>
  </si>
  <si>
    <t>Encuadernación y Empastes</t>
  </si>
  <si>
    <t>510201005</t>
  </si>
  <si>
    <t>Reproducciones</t>
  </si>
  <si>
    <t>510201006</t>
  </si>
  <si>
    <t>Afiliaciones Entid. Nacionales e Internacionales</t>
  </si>
  <si>
    <t>510201012</t>
  </si>
  <si>
    <t>Matrícula Cursos y Seminarios</t>
  </si>
  <si>
    <t>510201013</t>
  </si>
  <si>
    <t>Movilización</t>
  </si>
  <si>
    <t>510201014</t>
  </si>
  <si>
    <t>Patentes y Permisos de Circulación</t>
  </si>
  <si>
    <t>510201016</t>
  </si>
  <si>
    <t>Otros Servicios No Personales</t>
  </si>
  <si>
    <t>510201017</t>
  </si>
  <si>
    <t>Salas Cuna</t>
  </si>
  <si>
    <t>510201018</t>
  </si>
  <si>
    <t>Vigilancias</t>
  </si>
  <si>
    <t>510201021</t>
  </si>
  <si>
    <t>Servicio de Alimentación</t>
  </si>
  <si>
    <t>510201022</t>
  </si>
  <si>
    <t>Aseo</t>
  </si>
  <si>
    <t>510201023</t>
  </si>
  <si>
    <t>Reparación de Ropa</t>
  </si>
  <si>
    <t>510201025</t>
  </si>
  <si>
    <t>Asesorías Externas</t>
  </si>
  <si>
    <t>510201026</t>
  </si>
  <si>
    <t>Lavandería</t>
  </si>
  <si>
    <t>510201027</t>
  </si>
  <si>
    <t>Análisis de Muestras</t>
  </si>
  <si>
    <t>510201028</t>
  </si>
  <si>
    <t>Encuestas</t>
  </si>
  <si>
    <t>510201029</t>
  </si>
  <si>
    <t>Desinfección</t>
  </si>
  <si>
    <t>510201030</t>
  </si>
  <si>
    <t>Servicios de Atención</t>
  </si>
  <si>
    <t>510201031</t>
  </si>
  <si>
    <t>Gastos por Tasación</t>
  </si>
  <si>
    <t>510201033</t>
  </si>
  <si>
    <t>Contratación de Estudios e Investigación</t>
  </si>
  <si>
    <t>510201034</t>
  </si>
  <si>
    <t>Custodia</t>
  </si>
  <si>
    <t>510201035</t>
  </si>
  <si>
    <t>Producción de Eventos</t>
  </si>
  <si>
    <t>510201036</t>
  </si>
  <si>
    <t>Levantamiento y Aprobación de Planos</t>
  </si>
  <si>
    <t>510201039</t>
  </si>
  <si>
    <t>Prestaciones Médicas</t>
  </si>
  <si>
    <t>520207012</t>
  </si>
  <si>
    <t>Retiro de Residuos Orgánicos</t>
  </si>
  <si>
    <t>520207013</t>
  </si>
  <si>
    <t>Retiro de escombros</t>
  </si>
  <si>
    <t>8572</t>
  </si>
  <si>
    <t>Progr. Identidades Culturales</t>
  </si>
  <si>
    <t>520207017</t>
  </si>
  <si>
    <t>Contribuciones y Aseo Municipal</t>
  </si>
  <si>
    <t>Mantención y Reparaciones</t>
  </si>
  <si>
    <t>510202001</t>
  </si>
  <si>
    <t>Mantención y Reparación de Bs. Inmuebles</t>
  </si>
  <si>
    <t>510202002</t>
  </si>
  <si>
    <t>Mantención y Reparación de Bs. Muebles</t>
  </si>
  <si>
    <t>510202003</t>
  </si>
  <si>
    <t>Mantención y Reparación de Vehículos</t>
  </si>
  <si>
    <t>510202005</t>
  </si>
  <si>
    <t>Mantención de Maquinaria y Equipos</t>
  </si>
  <si>
    <t>Bienes de Consumo</t>
  </si>
  <si>
    <t>7223</t>
  </si>
  <si>
    <t>Materiales, Repuestos Utilización Diverso</t>
  </si>
  <si>
    <t>Gastos Varios</t>
  </si>
  <si>
    <t>7702</t>
  </si>
  <si>
    <t>Otros  Gastos Operacionales</t>
  </si>
  <si>
    <t>8404</t>
  </si>
  <si>
    <t>Otros gastos (Años Anteriores)</t>
  </si>
  <si>
    <t>8523</t>
  </si>
  <si>
    <t>Fondo Fijo</t>
  </si>
  <si>
    <t>8527</t>
  </si>
  <si>
    <t>Fondo a Rendir</t>
  </si>
  <si>
    <t>510207001</t>
  </si>
  <si>
    <t>Compra de materiales de Oficina</t>
  </si>
  <si>
    <t>510207002</t>
  </si>
  <si>
    <t>Artículos de Aseo</t>
  </si>
  <si>
    <t>510207003</t>
  </si>
  <si>
    <t>Diarios, Revistas y Libros</t>
  </si>
  <si>
    <t>510207004</t>
  </si>
  <si>
    <t>Articulos Alimenticios</t>
  </si>
  <si>
    <t>510207005</t>
  </si>
  <si>
    <t>Artículos Alimenticios para  Animales</t>
  </si>
  <si>
    <t>510207006</t>
  </si>
  <si>
    <t>Material Productos Agropecuarios y Forestal</t>
  </si>
  <si>
    <t>510207007</t>
  </si>
  <si>
    <t xml:space="preserve">Material y Productos Químicos de laboratorio </t>
  </si>
  <si>
    <t>510207008</t>
  </si>
  <si>
    <t>Productos Farmacéuticos</t>
  </si>
  <si>
    <t>510207009</t>
  </si>
  <si>
    <t>Materiales y Utiles Quirúrgico y Odontológicos</t>
  </si>
  <si>
    <t>510207010</t>
  </si>
  <si>
    <t>Material Eléctrico, Optico y Mecánico</t>
  </si>
  <si>
    <t>510207011</t>
  </si>
  <si>
    <t>Herramienta Menores</t>
  </si>
  <si>
    <t>510207012</t>
  </si>
  <si>
    <t>Compra de Animales</t>
  </si>
  <si>
    <t>510207013</t>
  </si>
  <si>
    <t>Vestuario,  Prendas Diversas</t>
  </si>
  <si>
    <t>510207014</t>
  </si>
  <si>
    <t>Textiles y Ropa de Cama</t>
  </si>
  <si>
    <t>510207015</t>
  </si>
  <si>
    <t>Menaje  Oficina, Casinos y Otros</t>
  </si>
  <si>
    <t>510207016</t>
  </si>
  <si>
    <t>Artículos Deportivos</t>
  </si>
  <si>
    <t>510207017</t>
  </si>
  <si>
    <t>Material Fotográfico y Arte</t>
  </si>
  <si>
    <t>510207018</t>
  </si>
  <si>
    <t>Material Magnético</t>
  </si>
  <si>
    <t>510207019</t>
  </si>
  <si>
    <t>Escenografía</t>
  </si>
  <si>
    <t>510207022</t>
  </si>
  <si>
    <t>Material Didáctico BID</t>
  </si>
  <si>
    <t>510207023</t>
  </si>
  <si>
    <t>Otras Compras de Bienes Fungibles</t>
  </si>
  <si>
    <t>510207024</t>
  </si>
  <si>
    <t>Insumos Clínicos</t>
  </si>
  <si>
    <t>510207025</t>
  </si>
  <si>
    <t>Material Radiográfico</t>
  </si>
  <si>
    <t>7218</t>
  </si>
  <si>
    <t>Equipos Menores Diversos</t>
  </si>
  <si>
    <t>510207026</t>
  </si>
  <si>
    <t>Medicamentos</t>
  </si>
  <si>
    <t>510207027</t>
  </si>
  <si>
    <t>Calzado</t>
  </si>
  <si>
    <t>7428</t>
  </si>
  <si>
    <t>Trabajos Agrícolas y Ganaderos</t>
  </si>
  <si>
    <t>510207028</t>
  </si>
  <si>
    <t>Producto Elaborado, Cuero, Caucho, Plástico</t>
  </si>
  <si>
    <t>510207029</t>
  </si>
  <si>
    <t>Materias Primas y Semielaborada</t>
  </si>
  <si>
    <t>510207030</t>
  </si>
  <si>
    <t>Fertilizantes, Insecticida, Fungicida</t>
  </si>
  <si>
    <t>510207031</t>
  </si>
  <si>
    <t>Repuestos Diversos Vehículo Motor</t>
  </si>
  <si>
    <t>510207032</t>
  </si>
  <si>
    <t>Bienes No Inventariables</t>
  </si>
  <si>
    <t>510207033</t>
  </si>
  <si>
    <t>Reactivos</t>
  </si>
  <si>
    <t>510207034</t>
  </si>
  <si>
    <t>Gases Clínicos en Cilindros</t>
  </si>
  <si>
    <t>510207035</t>
  </si>
  <si>
    <t>Oxigeno Líquido a la Red</t>
  </si>
  <si>
    <t>510207036</t>
  </si>
  <si>
    <t>Derivaciones de Pacientes</t>
  </si>
  <si>
    <t>510207037</t>
  </si>
  <si>
    <t>Carbón y Leña para Consumo</t>
  </si>
  <si>
    <t>510207038</t>
  </si>
  <si>
    <t>Material de Matadero y Prod.del Mar</t>
  </si>
  <si>
    <t>510207039</t>
  </si>
  <si>
    <t>Insumos para Imprenta</t>
  </si>
  <si>
    <t>510207040</t>
  </si>
  <si>
    <t>Artículos para Docencia</t>
  </si>
  <si>
    <t>510207041</t>
  </si>
  <si>
    <t>Plantaciones Forestales</t>
  </si>
  <si>
    <t>Combustible</t>
  </si>
  <si>
    <t>510208001</t>
  </si>
  <si>
    <t>Combustibles y Lubricantes para Vehículos</t>
  </si>
  <si>
    <t>510208002</t>
  </si>
  <si>
    <t>Combustibles y Lubricante Otros Usos</t>
  </si>
  <si>
    <t>Gastos Representación., Pasajes y Permanencia</t>
  </si>
  <si>
    <t>510205001</t>
  </si>
  <si>
    <t>Gastos de Representación Documentado</t>
  </si>
  <si>
    <t>510206001</t>
  </si>
  <si>
    <t>Pasajes y Movilización Territorio Nacional</t>
  </si>
  <si>
    <t>510206002</t>
  </si>
  <si>
    <t>Pasajes Fuera Del Territorio Nacional</t>
  </si>
  <si>
    <t>510206003</t>
  </si>
  <si>
    <t>Gastos Permanencia Territorio Nacional</t>
  </si>
  <si>
    <t>510206004</t>
  </si>
  <si>
    <t>Ayuda Gastos Permanencia Fuera Territorio Nacional</t>
  </si>
  <si>
    <t>7107</t>
  </si>
  <si>
    <t>Gastos de Representación sin Documentación</t>
  </si>
  <si>
    <t>7108</t>
  </si>
  <si>
    <t>Gastos de Representación Libre Disposición</t>
  </si>
  <si>
    <t>7109</t>
  </si>
  <si>
    <t>Gastos de Representación Libre Disposición del Rector</t>
  </si>
  <si>
    <t>Anticipos</t>
  </si>
  <si>
    <t>8524</t>
  </si>
  <si>
    <t>Anticipo a Proveedores</t>
  </si>
  <si>
    <t xml:space="preserve"> </t>
  </si>
  <si>
    <t>8525</t>
  </si>
  <si>
    <t>Anticipos a Contratistas</t>
  </si>
  <si>
    <t>8528</t>
  </si>
  <si>
    <t>Anticipos Importaciones</t>
  </si>
  <si>
    <t>8526</t>
  </si>
  <si>
    <t>Anticipo Remuneraciones Organismos</t>
  </si>
  <si>
    <t>Gastos Generales</t>
  </si>
  <si>
    <t>8543</t>
  </si>
  <si>
    <t>Descuento Volumen Prestaciones Médicas</t>
  </si>
  <si>
    <t>8501</t>
  </si>
  <si>
    <t>ley de Accidente del Trabajo</t>
  </si>
  <si>
    <t>510101009</t>
  </si>
  <si>
    <t>Aguinaldo y Bonificaciones Legales</t>
  </si>
  <si>
    <t>510104001</t>
  </si>
  <si>
    <t>1% Fondo Bono Laboral Personal Académico</t>
  </si>
  <si>
    <t>510104002</t>
  </si>
  <si>
    <t>1% Fondo Bono Laboral Personal Afecto Ley 15.076</t>
  </si>
  <si>
    <t>510104003</t>
  </si>
  <si>
    <t>1% Fondo Bono Laboral Personal No Académico</t>
  </si>
  <si>
    <t>510104004</t>
  </si>
  <si>
    <t>Ley de Accidente del Trabajo Pers. Académico</t>
  </si>
  <si>
    <t>510104005</t>
  </si>
  <si>
    <t>Ley de Accidente del Trabajo Afecto Ley 15.076</t>
  </si>
  <si>
    <t>510104006</t>
  </si>
  <si>
    <t>Ley de Accidente del Trabajo Pers. No Académico</t>
  </si>
  <si>
    <t>510104007</t>
  </si>
  <si>
    <t>Aporte Empleador por Trabajo Pesado</t>
  </si>
  <si>
    <t>510104008</t>
  </si>
  <si>
    <t>Apte. Seguro Invalidez y Sobrevivencia Personal Académico</t>
  </si>
  <si>
    <t>510104009</t>
  </si>
  <si>
    <t>Apte. Seguro Invalidez y Sobrevivencia Personal No Académico</t>
  </si>
  <si>
    <t>510104010</t>
  </si>
  <si>
    <t>Apte. Seguro Invalidez y Sobrevivencia Personal Ley 15.076</t>
  </si>
  <si>
    <t>510105001</t>
  </si>
  <si>
    <t>Bonificación Compensatoria Personal Académico</t>
  </si>
  <si>
    <t>510105002</t>
  </si>
  <si>
    <t>Bonificación Compensatoria Personal No Académico</t>
  </si>
  <si>
    <t>510105003</t>
  </si>
  <si>
    <t>Bonificación Compensatoria Personal Ley 15.076</t>
  </si>
  <si>
    <t>510201007</t>
  </si>
  <si>
    <t>Gastos Notariales</t>
  </si>
  <si>
    <t>510201008</t>
  </si>
  <si>
    <t>Gastos de Comercio Exterior</t>
  </si>
  <si>
    <t>510201009</t>
  </si>
  <si>
    <t>Seguros Varios</t>
  </si>
  <si>
    <t>510201010</t>
  </si>
  <si>
    <t>Comisiones por Cobranza</t>
  </si>
  <si>
    <t>510201024</t>
  </si>
  <si>
    <t>Gastos Comunes</t>
  </si>
  <si>
    <t>510201037</t>
  </si>
  <si>
    <t>Gastos de Aduanas</t>
  </si>
  <si>
    <t>510201038</t>
  </si>
  <si>
    <t>Credenciales</t>
  </si>
  <si>
    <t>510201040</t>
  </si>
  <si>
    <t>Derechos Municipales</t>
  </si>
  <si>
    <t>510201042</t>
  </si>
  <si>
    <t>Informes Comerciales</t>
  </si>
  <si>
    <t>510201043</t>
  </si>
  <si>
    <t>Derechos de Marca</t>
  </si>
  <si>
    <t>510201044</t>
  </si>
  <si>
    <t>Innovaciones Universitarias</t>
  </si>
  <si>
    <t>510201045</t>
  </si>
  <si>
    <t>Gastos de Administración Alumno en el Exterior</t>
  </si>
  <si>
    <t>510201046</t>
  </si>
  <si>
    <t>Derecho de Autor</t>
  </si>
  <si>
    <t>510201047</t>
  </si>
  <si>
    <t>Anulación Intereses Deveng.Arancel Años Anteriores</t>
  </si>
  <si>
    <t>510214005</t>
  </si>
  <si>
    <t>Castigo Documentos Protestados</t>
  </si>
  <si>
    <t>510214006</t>
  </si>
  <si>
    <t>Castigo Fondo Fijo a Rendir</t>
  </si>
  <si>
    <t>510214011</t>
  </si>
  <si>
    <t>Condonación Aranceles Años Anteriores</t>
  </si>
  <si>
    <t>510215001</t>
  </si>
  <si>
    <t>I.V.A. Crédito Fiscal</t>
  </si>
  <si>
    <t>510215005</t>
  </si>
  <si>
    <t>Otros Impuestos sin Derecho a Crédito</t>
  </si>
  <si>
    <t>510219001</t>
  </si>
  <si>
    <t>Capacitación SENCE</t>
  </si>
  <si>
    <t>520103001</t>
  </si>
  <si>
    <t>Gastos Bancarios Operación en Pesos</t>
  </si>
  <si>
    <t>520103002</t>
  </si>
  <si>
    <t>Impuesto Timbre Pagar</t>
  </si>
  <si>
    <t>520104002</t>
  </si>
  <si>
    <t>Otros Gastos Financieros Judiciales  [Gtos. Financieros]</t>
  </si>
  <si>
    <t>520104003</t>
  </si>
  <si>
    <t>Descuento por Pronto Pago (Aranceles)</t>
  </si>
  <si>
    <t>520104005</t>
  </si>
  <si>
    <t>Gastos Judiciales  [Gtos. Financieros]</t>
  </si>
  <si>
    <t>520104007</t>
  </si>
  <si>
    <t>Intereses y Comisiones  [Gtos. Financieros]</t>
  </si>
  <si>
    <t>520104008</t>
  </si>
  <si>
    <t>Restitución Descuento Arancel Años Anteriores</t>
  </si>
  <si>
    <t>520205006</t>
  </si>
  <si>
    <t>Pérdida por Venta con Leaseback</t>
  </si>
  <si>
    <t>520206001</t>
  </si>
  <si>
    <t>Imprevistos</t>
  </si>
  <si>
    <t>520207001</t>
  </si>
  <si>
    <t>520207004</t>
  </si>
  <si>
    <t>Pérdida en Empresas Relacionadas</t>
  </si>
  <si>
    <t>520207006</t>
  </si>
  <si>
    <t>Devolución Convenio Funcionarios</t>
  </si>
  <si>
    <t>520207008</t>
  </si>
  <si>
    <t>Disminución de Ingresos Aranceles Postgrado</t>
  </si>
  <si>
    <t>520207010</t>
  </si>
  <si>
    <t>Indemnización Art.148 Ley 18.834</t>
  </si>
  <si>
    <t>520207011</t>
  </si>
  <si>
    <t>Pérdida por diferencia de cambio</t>
  </si>
  <si>
    <t>520207014</t>
  </si>
  <si>
    <t>Devolución Excedentes Proyectos de Investig.</t>
  </si>
  <si>
    <t>520207015</t>
  </si>
  <si>
    <t>Anulación por Servicios no Realizados</t>
  </si>
  <si>
    <t>520207016</t>
  </si>
  <si>
    <t xml:space="preserve">Premios </t>
  </si>
  <si>
    <t>520207018</t>
  </si>
  <si>
    <t>Indemnización  Ley Nº 20.044/2005. Art. 4º</t>
  </si>
  <si>
    <t>520207019</t>
  </si>
  <si>
    <t>Devolución de Becas PSU-Beca JUNAEB</t>
  </si>
  <si>
    <t>8502</t>
  </si>
  <si>
    <t>Gtos.Com.Cobranza Arancel/Gtos.Cobranza FSCU</t>
  </si>
  <si>
    <t>520207023</t>
  </si>
  <si>
    <t>Devolución de Aportes FONIS</t>
  </si>
  <si>
    <t>520207024</t>
  </si>
  <si>
    <t>Devolución Aporte Proyectos INNOVA Chile</t>
  </si>
  <si>
    <t>520207028</t>
  </si>
  <si>
    <t>Gastos Aranceles Años Anteriores</t>
  </si>
  <si>
    <t>520207029</t>
  </si>
  <si>
    <t>Incentivo al Retiro Ley N° 20.374 Personal Afecto Ley N° 15.076</t>
  </si>
  <si>
    <t>520207030</t>
  </si>
  <si>
    <t>Incentivo al Retiro Ley N° 20.374 Personal No Académico</t>
  </si>
  <si>
    <t>520207031</t>
  </si>
  <si>
    <t>Incentivo al Retiro Ley N° 20.374 Personal Académico</t>
  </si>
  <si>
    <t>520207032</t>
  </si>
  <si>
    <t>Devolución de Aporte de Entidades Públicas</t>
  </si>
  <si>
    <t>520207033</t>
  </si>
  <si>
    <t>Devolución de AporteProyectos Mecesup</t>
  </si>
  <si>
    <t>520207034</t>
  </si>
  <si>
    <t>Indemnización por Accidentes del Trabajo</t>
  </si>
  <si>
    <t>520208001</t>
  </si>
  <si>
    <t>Multas e Intereses Imposiciones</t>
  </si>
  <si>
    <t>520208002</t>
  </si>
  <si>
    <t>Multas e Intereses Impuestos</t>
  </si>
  <si>
    <t>520208003</t>
  </si>
  <si>
    <t>Otras Multas e Intereses</t>
  </si>
  <si>
    <t>520209005</t>
  </si>
  <si>
    <t>Perdida por Diferencia de Cambio</t>
  </si>
  <si>
    <t>520213055</t>
  </si>
  <si>
    <t>Compra Directa Estampillas U. Organismo</t>
  </si>
  <si>
    <t>520213137</t>
  </si>
  <si>
    <t>Devolución Bonos y Aguinaldos Años Anteriores</t>
  </si>
  <si>
    <t>520214001</t>
  </si>
  <si>
    <t>Traspaso de Recursos   [Operac. Interorg.]</t>
  </si>
  <si>
    <t>520214002</t>
  </si>
  <si>
    <t>Traspaso de Recursos Fondef  [Operac. Interorg.]</t>
  </si>
  <si>
    <t>520214004</t>
  </si>
  <si>
    <t>Compras Internas    [Operac. Interorg.]</t>
  </si>
  <si>
    <t>520214006</t>
  </si>
  <si>
    <t>Intereses Depósitos a Plazos   [Operac. Interorg.]</t>
  </si>
  <si>
    <t>520214007</t>
  </si>
  <si>
    <t>Correción Monetaria Dep. a Plazo  (Contable) [Operac. Interorg.]</t>
  </si>
  <si>
    <t>520214014</t>
  </si>
  <si>
    <t xml:space="preserve">FONDEF Gasto de Administración </t>
  </si>
  <si>
    <t>520214027</t>
  </si>
  <si>
    <t>Recursos de Años Anteriores</t>
  </si>
  <si>
    <t>520214038</t>
  </si>
  <si>
    <t>Intereses Préstamos Internos a Organismos [Operac. Interorg.]</t>
  </si>
  <si>
    <t>520214039</t>
  </si>
  <si>
    <t>Corrección Monetaria Prést. Organismos [Operac. Interorg.]</t>
  </si>
  <si>
    <t>8547</t>
  </si>
  <si>
    <t>Otros Gastos / Gastos EEFF Auditados</t>
  </si>
  <si>
    <t>520214041</t>
  </si>
  <si>
    <t>FONDEF Gtos. de Administr. Superior 50% N.C.[Operac. Interorg.]</t>
  </si>
  <si>
    <t>520214042</t>
  </si>
  <si>
    <t>FONDEF Gasto de Administr. 50% Orga. [Operac. Interorg.]</t>
  </si>
  <si>
    <t>520214043</t>
  </si>
  <si>
    <t>FONDEF Gasto de Administr. 50% Organismo [Operac. Interorg.]</t>
  </si>
  <si>
    <t>520214050</t>
  </si>
  <si>
    <t>Traspaso MECESUP  [Operac. Interorg.]</t>
  </si>
  <si>
    <t>520214051</t>
  </si>
  <si>
    <t>Atención Alumnos Medicina. Resolución 104</t>
  </si>
  <si>
    <t>520214052</t>
  </si>
  <si>
    <t xml:space="preserve">Transferencia por Overhead (emisor) </t>
  </si>
  <si>
    <t>520214055</t>
  </si>
  <si>
    <t>Becas Arancel Financ. por Organismos (FGT) [Operac. Inter]</t>
  </si>
  <si>
    <t>520214065</t>
  </si>
  <si>
    <t>Traspaso de Recursos Vta. De Base DEMRE [Operac. Inter]</t>
  </si>
  <si>
    <t>520214067</t>
  </si>
  <si>
    <t>Traspaso de Recursos Entre Centro de Costos [Operac.Intra]</t>
  </si>
  <si>
    <t>520214068</t>
  </si>
  <si>
    <t>Traspaso de Recursos Casa Central (VAEGI) [Operac. Inter]</t>
  </si>
  <si>
    <t>520214069</t>
  </si>
  <si>
    <t>Traspaso de Recursos - VAEGI  [Operac. Inter]</t>
  </si>
  <si>
    <t>520214070</t>
  </si>
  <si>
    <t>520214071</t>
  </si>
  <si>
    <t>Corrección Monetaria  Fondos en Custodia (Contable)</t>
  </si>
  <si>
    <t>520214072</t>
  </si>
  <si>
    <t>Devolución Excedentes Proyectos Años Anteriores</t>
  </si>
  <si>
    <t>INTERNOS</t>
  </si>
  <si>
    <t>211106035-211106036</t>
  </si>
  <si>
    <t>Préstamos Internos en Pesos (Capital)</t>
  </si>
  <si>
    <t>520213030</t>
  </si>
  <si>
    <t>Remesa S.I.L.</t>
  </si>
  <si>
    <t>520213135</t>
  </si>
  <si>
    <t>Reposición de Equipamiento Servicios Centrales</t>
  </si>
  <si>
    <t>520213045</t>
  </si>
  <si>
    <t>520213049</t>
  </si>
  <si>
    <t>Recursos F.D.I.</t>
  </si>
  <si>
    <t>520214040</t>
  </si>
  <si>
    <t>Programa Publicaciones</t>
  </si>
  <si>
    <t>520214064</t>
  </si>
  <si>
    <t>520216001</t>
  </si>
  <si>
    <t>520216002</t>
  </si>
  <si>
    <t>520216003</t>
  </si>
  <si>
    <t>520216004</t>
  </si>
  <si>
    <t>Fdo. Gral.</t>
  </si>
  <si>
    <t>∑  Ctas.Consol.</t>
  </si>
  <si>
    <t>∑   De Progr.</t>
  </si>
  <si>
    <t>Programas De Desarrollo</t>
  </si>
  <si>
    <t>211104011</t>
  </si>
  <si>
    <t>Overhead   2% sobre ingresos organismo</t>
  </si>
  <si>
    <t>211104012</t>
  </si>
  <si>
    <t xml:space="preserve">Overhead 3% Ingr. Postgrados </t>
  </si>
  <si>
    <t>Operaciones Años Anteriores</t>
  </si>
  <si>
    <t>I.V.A. Institucional</t>
  </si>
  <si>
    <t>Corporación de Televisión</t>
  </si>
  <si>
    <t>7813</t>
  </si>
  <si>
    <t>Transferencias Canal T.V.</t>
  </si>
  <si>
    <t>Becas Estudiantiles</t>
  </si>
  <si>
    <t>Becas No Arancelarias</t>
  </si>
  <si>
    <t>7901</t>
  </si>
  <si>
    <t>Becas Formación de Especialista</t>
  </si>
  <si>
    <t>520201001</t>
  </si>
  <si>
    <t>Unidades de Becas</t>
  </si>
  <si>
    <t>520201004</t>
  </si>
  <si>
    <t>Otras Becas Formación y Colaboración Académicos</t>
  </si>
  <si>
    <t>520201005</t>
  </si>
  <si>
    <t>Becas Tesistas</t>
  </si>
  <si>
    <t>520201006</t>
  </si>
  <si>
    <t>Becas y Aranceles Nivel Magister</t>
  </si>
  <si>
    <t>520201007</t>
  </si>
  <si>
    <t>Arancel Regular BID</t>
  </si>
  <si>
    <t>520201008</t>
  </si>
  <si>
    <t>Becas Colaboración Académicas</t>
  </si>
  <si>
    <t>520201009</t>
  </si>
  <si>
    <t>Becas Programa Movilidad Estudiantil</t>
  </si>
  <si>
    <t>520202001</t>
  </si>
  <si>
    <t>Becas de Estudios (PAE)</t>
  </si>
  <si>
    <t>520202002</t>
  </si>
  <si>
    <t>Becas de Alimentación (PAE)</t>
  </si>
  <si>
    <t>520202003</t>
  </si>
  <si>
    <t>Becas Exensión Convenio Internacional</t>
  </si>
  <si>
    <t>520202008</t>
  </si>
  <si>
    <t>Becas Exonerados</t>
  </si>
  <si>
    <t>520202010</t>
  </si>
  <si>
    <t>Bienestar y Asistencia</t>
  </si>
  <si>
    <t>8105</t>
  </si>
  <si>
    <t>Becas Exc.Académica</t>
  </si>
  <si>
    <t>8106</t>
  </si>
  <si>
    <t>Beca de Desempeño Laboral</t>
  </si>
  <si>
    <t>8406</t>
  </si>
  <si>
    <t>Becas Estudiantiles (Años Anteriores)</t>
  </si>
  <si>
    <t>Becas Arancelarias</t>
  </si>
  <si>
    <t>520201003</t>
  </si>
  <si>
    <t>Becas Internos</t>
  </si>
  <si>
    <t>520202004</t>
  </si>
  <si>
    <t>Becas para Aranceles y/o Derechos</t>
  </si>
  <si>
    <t>8103</t>
  </si>
  <si>
    <t>520202006</t>
  </si>
  <si>
    <t>Beca Excelencia Académica Datsun Chile</t>
  </si>
  <si>
    <t>520202011</t>
  </si>
  <si>
    <t>Becas Alumnos Enseñanza Básica y Media</t>
  </si>
  <si>
    <t>520202013</t>
  </si>
  <si>
    <t>Restitución Beca Arancel Años Anteriores</t>
  </si>
  <si>
    <t>520203001</t>
  </si>
  <si>
    <t>Becas Aranceles (Internas)(Financiada Organismos)</t>
  </si>
  <si>
    <t>Dato</t>
  </si>
  <si>
    <r>
      <t xml:space="preserve">Becas </t>
    </r>
    <r>
      <rPr>
        <b/>
        <sz val="12"/>
        <rFont val="Calibri"/>
        <family val="2"/>
        <scheme val="minor"/>
      </rPr>
      <t xml:space="preserve">Externas </t>
    </r>
    <r>
      <rPr>
        <sz val="12"/>
        <rFont val="Calibri"/>
        <family val="2"/>
        <scheme val="minor"/>
      </rPr>
      <t xml:space="preserve">de Pregrado MINEDUC </t>
    </r>
  </si>
  <si>
    <t>3.3</t>
  </si>
  <si>
    <t>Fondos Centrales de Investigación</t>
  </si>
  <si>
    <t>3.4</t>
  </si>
  <si>
    <t>Fondos Centrales de Extensión</t>
  </si>
  <si>
    <t>3.5</t>
  </si>
  <si>
    <t xml:space="preserve">Otras Transferencias </t>
  </si>
  <si>
    <t>Consejo de Rectores</t>
  </si>
  <si>
    <t>520210004</t>
  </si>
  <si>
    <t>Transferencia Consejo de Rectores</t>
  </si>
  <si>
    <t>Centro de Alumnos</t>
  </si>
  <si>
    <t>7810</t>
  </si>
  <si>
    <t>Centros de Alumnos</t>
  </si>
  <si>
    <t>7811</t>
  </si>
  <si>
    <t>Transferencias Federación Estudiantes</t>
  </si>
  <si>
    <t>Otros</t>
  </si>
  <si>
    <t>7804</t>
  </si>
  <si>
    <t>Organismos Internacionales</t>
  </si>
  <si>
    <t>520210003</t>
  </si>
  <si>
    <t>Otras Transferencias</t>
  </si>
  <si>
    <t>520210006</t>
  </si>
  <si>
    <t>Transferencias al Bienestar del Personal</t>
  </si>
  <si>
    <t>520210008</t>
  </si>
  <si>
    <t>Transf.Alumnos Préstamos Médicos</t>
  </si>
  <si>
    <t>520210010</t>
  </si>
  <si>
    <t>Aportes al Bienestar del Personal</t>
  </si>
  <si>
    <t>520210011</t>
  </si>
  <si>
    <t>Ayuda Visitantes Extranjeros</t>
  </si>
  <si>
    <t>520210013</t>
  </si>
  <si>
    <t>Transf. Proyecto Parque Científico y Tecnológico</t>
  </si>
  <si>
    <t>520210014</t>
  </si>
  <si>
    <t>Consorcio Universidades</t>
  </si>
  <si>
    <t>520210017</t>
  </si>
  <si>
    <t>Tranferencia I.U.E.</t>
  </si>
  <si>
    <t>520210018</t>
  </si>
  <si>
    <t>Transferencia Instituto de la Construcción</t>
  </si>
  <si>
    <t>520210019</t>
  </si>
  <si>
    <t>Transferencia Consejo de Seguridad Nacional</t>
  </si>
  <si>
    <t>520210022</t>
  </si>
  <si>
    <t>Aporte Fundación Puelma</t>
  </si>
  <si>
    <t>8705</t>
  </si>
  <si>
    <t>Traspaso Aporte Soc.Desarrollo y Gestión</t>
  </si>
  <si>
    <t>520210023</t>
  </si>
  <si>
    <t>Transferencias a Otras Universidades</t>
  </si>
  <si>
    <t>520210025</t>
  </si>
  <si>
    <t>Transferencias a Fundaciones</t>
  </si>
  <si>
    <t>520210024</t>
  </si>
  <si>
    <t>Aporte y Subvenciones a Fundaciones</t>
  </si>
  <si>
    <t>B</t>
  </si>
  <si>
    <t>DE INVERSIÓN</t>
  </si>
  <si>
    <t>INVERSIÓN REAL  [Módulo Activo Fijo]</t>
  </si>
  <si>
    <t>Maquinarias y Equipos</t>
  </si>
  <si>
    <t>120301002</t>
  </si>
  <si>
    <t>Herramientas</t>
  </si>
  <si>
    <t>120301003</t>
  </si>
  <si>
    <t>Muebles y Enseres</t>
  </si>
  <si>
    <t>120301004</t>
  </si>
  <si>
    <t>Máquinas y Equipos</t>
  </si>
  <si>
    <t>120301005</t>
  </si>
  <si>
    <t>Bienes Excluidos</t>
  </si>
  <si>
    <t>120301006</t>
  </si>
  <si>
    <t>Obras de Arte</t>
  </si>
  <si>
    <t>120301007</t>
  </si>
  <si>
    <t>Equipamiento Científico Mayor</t>
  </si>
  <si>
    <t>8213</t>
  </si>
  <si>
    <t>120301009</t>
  </si>
  <si>
    <t>D° Aduana Internac. Equipos Química</t>
  </si>
  <si>
    <t>120301010</t>
  </si>
  <si>
    <t>Equipos Computacionales</t>
  </si>
  <si>
    <t>120401002</t>
  </si>
  <si>
    <t>Paquetes Computacionales</t>
  </si>
  <si>
    <t>120401003</t>
  </si>
  <si>
    <t>Maquinaria y Equipos en Comodato</t>
  </si>
  <si>
    <t>120401008</t>
  </si>
  <si>
    <t>Vehículos en Comodato</t>
  </si>
  <si>
    <t>120401006</t>
  </si>
  <si>
    <t>Muebles y Enseres en Comodato</t>
  </si>
  <si>
    <t>120402006</t>
  </si>
  <si>
    <t>Muebles y Enseres Donados</t>
  </si>
  <si>
    <t>120402007</t>
  </si>
  <si>
    <t>Maquinaria y Equipos Donados</t>
  </si>
  <si>
    <t>120402004</t>
  </si>
  <si>
    <t>Vehículos Donados</t>
  </si>
  <si>
    <t>120402016</t>
  </si>
  <si>
    <t>Software Donados Fines Culturales</t>
  </si>
  <si>
    <t>120402018</t>
  </si>
  <si>
    <t>Equipos Computacionales Donados</t>
  </si>
  <si>
    <t>Vehículos</t>
  </si>
  <si>
    <t>120301001</t>
  </si>
  <si>
    <t>Terrenos y Edificios</t>
  </si>
  <si>
    <t>120101001</t>
  </si>
  <si>
    <t>Terrenos</t>
  </si>
  <si>
    <t>120101002</t>
  </si>
  <si>
    <t>Predios Agrícolas</t>
  </si>
  <si>
    <t>120201003</t>
  </si>
  <si>
    <t>Instalaciones</t>
  </si>
  <si>
    <t>120202100</t>
  </si>
  <si>
    <t>Edificio Torre Bellavista</t>
  </si>
  <si>
    <t>120207001</t>
  </si>
  <si>
    <t>Obras en Construcción Planta Física</t>
  </si>
  <si>
    <t>12020xxxx</t>
  </si>
  <si>
    <t>Obras en Construcción</t>
  </si>
  <si>
    <t>4.4</t>
  </si>
  <si>
    <t xml:space="preserve">Proyectos de Inversión </t>
  </si>
  <si>
    <t>8209</t>
  </si>
  <si>
    <t>Mejora Planta Física</t>
  </si>
  <si>
    <t>8210</t>
  </si>
  <si>
    <t>Contrucción Bienes Raíces</t>
  </si>
  <si>
    <t>8220</t>
  </si>
  <si>
    <t>Obras Nuevas Mecesup</t>
  </si>
  <si>
    <t>8407</t>
  </si>
  <si>
    <t>Inversión</t>
  </si>
  <si>
    <t>4.5</t>
  </si>
  <si>
    <t>Operaciones de Leasing</t>
  </si>
  <si>
    <t>120401001</t>
  </si>
  <si>
    <t>Activos en Leasing</t>
  </si>
  <si>
    <t>520101003</t>
  </si>
  <si>
    <t>Intereses por Leasing</t>
  </si>
  <si>
    <t>INVERSIÓN FINANCIERA</t>
  </si>
  <si>
    <t>Préstamos Estudiantiles</t>
  </si>
  <si>
    <t>Préstamo Inciso Tercero, Artículo 70 Ley Nº 18.591</t>
  </si>
  <si>
    <t>Otros préstamos</t>
  </si>
  <si>
    <t>xxxxx</t>
  </si>
  <si>
    <t>Compra de Títulos y Valores</t>
  </si>
  <si>
    <t>130101001</t>
  </si>
  <si>
    <t>Compra de Acciones</t>
  </si>
  <si>
    <t>Traspaso Aporte Sociedad Desarrollo y Gestión</t>
  </si>
  <si>
    <t>C</t>
  </si>
  <si>
    <t>AMORTIZACIÓN</t>
  </si>
  <si>
    <t>SERVICIO DE LA DEUDA [Sólo Fondo General]</t>
  </si>
  <si>
    <t>Interna</t>
  </si>
  <si>
    <t>DATO</t>
  </si>
  <si>
    <t xml:space="preserve">Servicio Deuda </t>
  </si>
  <si>
    <t>520101001</t>
  </si>
  <si>
    <t>Intereses Deuda</t>
  </si>
  <si>
    <t>520101007</t>
  </si>
  <si>
    <t>Intereses  Bienestar</t>
  </si>
  <si>
    <t>520101010</t>
  </si>
  <si>
    <t>Intereses Deuda Corto Plazo</t>
  </si>
  <si>
    <t>Externa</t>
  </si>
  <si>
    <t>6.3</t>
  </si>
  <si>
    <t>COMPROMISOS PENDIENTES</t>
  </si>
  <si>
    <t>Compromisos Ptes. [Proyectos o Programas en Ejecución]</t>
  </si>
  <si>
    <t>D</t>
  </si>
  <si>
    <t>OTROS</t>
  </si>
  <si>
    <t>SALDO FINAL DE CAJA</t>
  </si>
  <si>
    <t>Saldo</t>
  </si>
  <si>
    <t>PRESUPUESTO DS 180 (moneda en valores nominales)</t>
  </si>
</sst>
</file>

<file path=xl/styles.xml><?xml version="1.0" encoding="utf-8"?>
<styleSheet xmlns="http://schemas.openxmlformats.org/spreadsheetml/2006/main">
  <numFmts count="25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;[Red]\(#,##0\)"/>
    <numFmt numFmtId="165" formatCode="#,##0.000\ ;[Red]\(#,##0.000\)"/>
    <numFmt numFmtId="166" formatCode="0;[Red]0"/>
    <numFmt numFmtId="167" formatCode="#,##0\ ;[White]\(#,##0\)"/>
    <numFmt numFmtId="168" formatCode="#,##0;[Red]\(#,##0\)"/>
    <numFmt numFmtId="169" formatCode="\ \ \ \ @"/>
    <numFmt numFmtId="170" formatCode="#,##0;[Red]\ \(#,##0\)"/>
    <numFmt numFmtId="171" formatCode="#,##0;[Red]\(#,##0\)\ "/>
    <numFmt numFmtId="172" formatCode="_-&quot;$&quot;* #,##0_-;\-&quot;$&quot;* #,##0_-;_-&quot;$&quot;* &quot;-&quot;_-;_-@_-"/>
    <numFmt numFmtId="173" formatCode="&quot;$&quot;#,##0.00_);[Red]\(&quot;$&quot;#,##0.00\)"/>
    <numFmt numFmtId="174" formatCode="_-&quot;$&quot;* #,##0.00_-;\-&quot;$&quot;* #,##0.00_-;_-&quot;$&quot;* &quot;-&quot;??_-;_-@_-"/>
    <numFmt numFmtId="175" formatCode="_-* #,##0.00\ &quot;€&quot;_-;\-* #,##0.00\ &quot;€&quot;_-;_-* &quot;-&quot;??\ &quot;€&quot;_-;_-@_-"/>
    <numFmt numFmtId="176" formatCode="_-* #,##0.00\ _P_t_s_-;\-* #,##0.00\ _P_t_s_-;_-* &quot;-&quot;??\ _P_t_s_-;_-@_-"/>
    <numFmt numFmtId="177" formatCode="_ * #,##0.00_ ;_ * \-#,##0.00_ ;_ * &quot;-&quot;??_ ;_ @_ "/>
    <numFmt numFmtId="178" formatCode="_-* #,##0.00\ _€_-;\-* #,##0.00\ _€_-;_-* &quot;-&quot;??\ _€_-;_-@_-"/>
    <numFmt numFmtId="179" formatCode="#,##0_ ;\-#,##0\ "/>
    <numFmt numFmtId="180" formatCode="_(* #,##0.00_);_(* \(#,##0.00\);_(* &quot;-&quot;??_);_(@_)"/>
    <numFmt numFmtId="181" formatCode="_-* #,##0.00\ _$_-;\-* #,##0.00\ _$_-;_-* &quot;-&quot;??\ _$_-;_-@_-"/>
    <numFmt numFmtId="182" formatCode="_-* #,##0\ _P_t_s_-;\-* #,##0\ _P_t_s_-;_-* &quot;-&quot;\ _P_t_s_-;_-@_-"/>
    <numFmt numFmtId="183" formatCode="#,##0;[Red]#,##0"/>
    <numFmt numFmtId="184" formatCode="0.0%"/>
    <numFmt numFmtId="185" formatCode="#,##0.0_);\(#,##0.0\)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sz val="12"/>
      <color indexed="58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81"/>
      <name val="Calibri"/>
      <family val="2"/>
      <scheme val="minor"/>
    </font>
    <font>
      <sz val="10"/>
      <color indexed="8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2"/>
      <name val="Book Antiqua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Helv"/>
      <charset val="204"/>
    </font>
    <font>
      <i/>
      <sz val="11"/>
      <color indexed="23"/>
      <name val="Calibri"/>
      <family val="2"/>
    </font>
    <font>
      <u/>
      <sz val="10"/>
      <color indexed="3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Arial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0"/>
      <name val="Times New Roman"/>
      <family val="1"/>
    </font>
    <font>
      <sz val="10"/>
      <name val="Tahoma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1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0"/>
      <name val="Book Antiqua"/>
      <family val="1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9">
    <xf numFmtId="0" fontId="0" fillId="0" borderId="0"/>
    <xf numFmtId="43" fontId="1" fillId="0" borderId="0" applyFont="0" applyFill="0" applyBorder="0" applyAlignment="0" applyProtection="0"/>
    <xf numFmtId="164" fontId="2" fillId="0" borderId="0"/>
    <xf numFmtId="164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2" fillId="0" borderId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21" borderId="17" applyNumberFormat="0" applyAlignment="0" applyProtection="0"/>
    <xf numFmtId="0" fontId="19" fillId="21" borderId="17" applyNumberFormat="0" applyAlignment="0" applyProtection="0"/>
    <xf numFmtId="0" fontId="20" fillId="22" borderId="18" applyNumberFormat="0" applyAlignment="0" applyProtection="0"/>
    <xf numFmtId="0" fontId="21" fillId="0" borderId="19" applyNumberFormat="0" applyFill="0" applyAlignment="0" applyProtection="0"/>
    <xf numFmtId="0" fontId="20" fillId="22" borderId="18" applyNumberForma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2" fillId="0" borderId="20">
      <protection locked="0"/>
    </xf>
    <xf numFmtId="174" fontId="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20" borderId="0" applyNumberFormat="0" applyBorder="0" applyAlignment="0" applyProtection="0"/>
    <xf numFmtId="0" fontId="24" fillId="8" borderId="17" applyNumberFormat="0" applyAlignment="0" applyProtection="0"/>
    <xf numFmtId="0" fontId="25" fillId="0" borderId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8" fillId="5" borderId="0" applyNumberFormat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17" fillId="4" borderId="0" applyNumberFormat="0" applyBorder="0" applyAlignment="0" applyProtection="0"/>
    <xf numFmtId="0" fontId="24" fillId="8" borderId="17" applyNumberFormat="0" applyAlignment="0" applyProtection="0"/>
    <xf numFmtId="0" fontId="21" fillId="0" borderId="19" applyNumberFormat="0" applyFill="0" applyAlignment="0" applyProtection="0"/>
    <xf numFmtId="176" fontId="2" fillId="0" borderId="0" applyFont="0" applyFill="0" applyBorder="0" applyAlignment="0" applyProtection="0"/>
    <xf numFmtId="177" fontId="33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3" fontId="34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3" fontId="2" fillId="0" borderId="0"/>
    <xf numFmtId="0" fontId="35" fillId="23" borderId="0" applyNumberFormat="0" applyBorder="0" applyAlignment="0" applyProtection="0"/>
    <xf numFmtId="0" fontId="36" fillId="0" borderId="0"/>
    <xf numFmtId="0" fontId="37" fillId="0" borderId="0"/>
    <xf numFmtId="0" fontId="37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164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164" fontId="2" fillId="0" borderId="0"/>
    <xf numFmtId="0" fontId="1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/>
    <xf numFmtId="0" fontId="15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4" fontId="2" fillId="0" borderId="0"/>
    <xf numFmtId="164" fontId="2" fillId="0" borderId="0"/>
    <xf numFmtId="0" fontId="2" fillId="0" borderId="0"/>
    <xf numFmtId="0" fontId="2" fillId="0" borderId="0"/>
    <xf numFmtId="183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2" fillId="0" borderId="0"/>
    <xf numFmtId="0" fontId="1" fillId="0" borderId="0"/>
    <xf numFmtId="182" fontId="2" fillId="0" borderId="0"/>
    <xf numFmtId="0" fontId="1" fillId="0" borderId="0"/>
    <xf numFmtId="0" fontId="15" fillId="24" borderId="24" applyNumberFormat="0" applyFont="0" applyAlignment="0" applyProtection="0"/>
    <xf numFmtId="0" fontId="34" fillId="24" borderId="24" applyNumberFormat="0" applyFont="0" applyAlignment="0" applyProtection="0"/>
    <xf numFmtId="0" fontId="39" fillId="21" borderId="25" applyNumberFormat="0" applyAlignment="0" applyProtection="0"/>
    <xf numFmtId="184" fontId="4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0" borderId="0" applyNumberFormat="0" applyFill="0" applyBorder="0" applyProtection="0">
      <alignment horizontal="left" vertical="center"/>
    </xf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25" applyNumberFormat="0" applyAlignment="0" applyProtection="0"/>
    <xf numFmtId="185" fontId="42" fillId="25" borderId="0"/>
    <xf numFmtId="0" fontId="36" fillId="0" borderId="0"/>
    <xf numFmtId="0" fontId="4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23" fillId="0" borderId="23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26" applyNumberFormat="0" applyFill="0" applyAlignment="0" applyProtection="0"/>
    <xf numFmtId="0" fontId="43" fillId="0" borderId="0" applyNumberFormat="0" applyFill="0" applyBorder="0" applyAlignment="0" applyProtection="0"/>
  </cellStyleXfs>
  <cellXfs count="183">
    <xf numFmtId="0" fontId="0" fillId="0" borderId="0" xfId="0"/>
    <xf numFmtId="164" fontId="3" fillId="2" borderId="0" xfId="2" applyFont="1" applyFill="1"/>
    <xf numFmtId="164" fontId="4" fillId="2" borderId="1" xfId="2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center" vertical="center"/>
    </xf>
    <xf numFmtId="165" fontId="3" fillId="2" borderId="3" xfId="2" applyNumberFormat="1" applyFont="1" applyFill="1" applyBorder="1" applyAlignment="1">
      <alignment horizontal="center" vertical="center"/>
    </xf>
    <xf numFmtId="164" fontId="4" fillId="2" borderId="4" xfId="2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horizontal="center" vertical="center" wrapText="1"/>
    </xf>
    <xf numFmtId="164" fontId="4" fillId="2" borderId="5" xfId="2" applyFont="1" applyFill="1" applyBorder="1" applyAlignment="1">
      <alignment horizontal="center" vertical="center" wrapText="1"/>
    </xf>
    <xf numFmtId="166" fontId="4" fillId="2" borderId="0" xfId="2" applyNumberFormat="1" applyFont="1" applyFill="1" applyBorder="1" applyAlignment="1">
      <alignment horizontal="center" vertical="center"/>
    </xf>
    <xf numFmtId="166" fontId="4" fillId="2" borderId="5" xfId="2" applyNumberFormat="1" applyFont="1" applyFill="1" applyBorder="1" applyAlignment="1">
      <alignment horizontal="center" vertical="center"/>
    </xf>
    <xf numFmtId="164" fontId="4" fillId="2" borderId="0" xfId="2" applyFont="1" applyFill="1" applyBorder="1" applyAlignment="1">
      <alignment horizontal="center" vertical="center"/>
    </xf>
    <xf numFmtId="164" fontId="4" fillId="2" borderId="5" xfId="2" applyFont="1" applyFill="1" applyBorder="1" applyAlignment="1">
      <alignment horizontal="center" vertical="center"/>
    </xf>
    <xf numFmtId="164" fontId="3" fillId="2" borderId="0" xfId="2" applyFont="1" applyFill="1" applyBorder="1" applyAlignment="1">
      <alignment horizontal="center" vertical="center"/>
    </xf>
    <xf numFmtId="164" fontId="3" fillId="2" borderId="5" xfId="2" applyFont="1" applyFill="1" applyBorder="1" applyAlignment="1">
      <alignment horizontal="center" vertical="center"/>
    </xf>
    <xf numFmtId="164" fontId="3" fillId="2" borderId="4" xfId="2" applyFont="1" applyFill="1" applyBorder="1"/>
    <xf numFmtId="164" fontId="3" fillId="2" borderId="0" xfId="2" applyFont="1" applyFill="1" applyBorder="1"/>
    <xf numFmtId="164" fontId="3" fillId="2" borderId="0" xfId="2" applyFont="1" applyFill="1" applyBorder="1" applyAlignment="1">
      <alignment horizontal="center"/>
    </xf>
    <xf numFmtId="164" fontId="4" fillId="2" borderId="0" xfId="2" applyFont="1" applyFill="1" applyBorder="1" applyAlignment="1">
      <alignment horizontal="center"/>
    </xf>
    <xf numFmtId="167" fontId="4" fillId="2" borderId="6" xfId="2" applyNumberFormat="1" applyFont="1" applyFill="1" applyBorder="1" applyAlignment="1">
      <alignment horizontal="center" vertical="center"/>
    </xf>
    <xf numFmtId="167" fontId="4" fillId="2" borderId="7" xfId="2" applyNumberFormat="1" applyFont="1" applyFill="1" applyBorder="1" applyAlignment="1">
      <alignment horizontal="center" vertical="center"/>
    </xf>
    <xf numFmtId="167" fontId="4" fillId="2" borderId="7" xfId="2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 vertical="center"/>
    </xf>
    <xf numFmtId="49" fontId="4" fillId="2" borderId="4" xfId="2" applyNumberFormat="1" applyFont="1" applyFill="1" applyBorder="1" applyAlignment="1">
      <alignment horizontal="center"/>
    </xf>
    <xf numFmtId="164" fontId="4" fillId="2" borderId="0" xfId="2" quotePrefix="1" applyFont="1" applyFill="1" applyBorder="1" applyAlignment="1">
      <alignment horizontal="left"/>
    </xf>
    <xf numFmtId="164" fontId="4" fillId="2" borderId="5" xfId="2" applyFont="1" applyFill="1" applyBorder="1" applyAlignment="1">
      <alignment horizontal="center"/>
    </xf>
    <xf numFmtId="3" fontId="4" fillId="2" borderId="0" xfId="1" applyNumberFormat="1" applyFont="1" applyFill="1" applyBorder="1"/>
    <xf numFmtId="168" fontId="4" fillId="2" borderId="0" xfId="2" applyNumberFormat="1" applyFont="1" applyFill="1" applyBorder="1"/>
    <xf numFmtId="168" fontId="4" fillId="2" borderId="0" xfId="2" applyNumberFormat="1" applyFont="1" applyFill="1" applyBorder="1" applyAlignment="1">
      <alignment horizontal="center" vertical="center"/>
    </xf>
    <xf numFmtId="168" fontId="4" fillId="2" borderId="5" xfId="2" applyNumberFormat="1" applyFont="1" applyFill="1" applyBorder="1" applyAlignment="1">
      <alignment horizontal="center" vertical="center"/>
    </xf>
    <xf numFmtId="49" fontId="3" fillId="2" borderId="0" xfId="2" applyNumberFormat="1" applyFont="1" applyFill="1" applyBorder="1" applyAlignment="1">
      <alignment horizontal="center"/>
    </xf>
    <xf numFmtId="3" fontId="3" fillId="2" borderId="0" xfId="1" applyNumberFormat="1" applyFont="1" applyFill="1" applyBorder="1"/>
    <xf numFmtId="168" fontId="3" fillId="2" borderId="0" xfId="2" applyNumberFormat="1" applyFont="1" applyFill="1" applyBorder="1"/>
    <xf numFmtId="1" fontId="4" fillId="2" borderId="0" xfId="2" applyNumberFormat="1" applyFont="1" applyFill="1" applyBorder="1"/>
    <xf numFmtId="49" fontId="3" fillId="2" borderId="0" xfId="2" applyNumberFormat="1" applyFont="1" applyFill="1" applyBorder="1"/>
    <xf numFmtId="164" fontId="4" fillId="2" borderId="0" xfId="2" applyFont="1" applyFill="1" applyBorder="1" applyAlignment="1">
      <alignment horizontal="right"/>
    </xf>
    <xf numFmtId="168" fontId="3" fillId="2" borderId="0" xfId="3" applyNumberFormat="1" applyFont="1" applyFill="1" applyBorder="1" applyAlignment="1">
      <alignment horizontal="center" vertical="center"/>
    </xf>
    <xf numFmtId="168" fontId="3" fillId="2" borderId="5" xfId="3" applyNumberFormat="1" applyFont="1" applyFill="1" applyBorder="1" applyAlignment="1">
      <alignment horizontal="center" vertical="center"/>
    </xf>
    <xf numFmtId="3" fontId="3" fillId="2" borderId="0" xfId="1" applyNumberFormat="1" applyFont="1" applyFill="1" applyBorder="1" applyAlignment="1">
      <alignment horizontal="right"/>
    </xf>
    <xf numFmtId="168" fontId="3" fillId="2" borderId="0" xfId="3" applyNumberFormat="1" applyFont="1" applyFill="1" applyBorder="1" applyAlignment="1">
      <alignment horizontal="right"/>
    </xf>
    <xf numFmtId="49" fontId="4" fillId="2" borderId="0" xfId="2" applyNumberFormat="1" applyFont="1" applyFill="1" applyBorder="1"/>
    <xf numFmtId="164" fontId="3" fillId="2" borderId="0" xfId="2" applyFont="1" applyFill="1" applyBorder="1" applyAlignment="1">
      <alignment horizontal="left"/>
    </xf>
    <xf numFmtId="49" fontId="3" fillId="2" borderId="0" xfId="2" applyNumberFormat="1" applyFont="1" applyFill="1" applyBorder="1" applyAlignment="1">
      <alignment horizontal="left"/>
    </xf>
    <xf numFmtId="49" fontId="3" fillId="2" borderId="0" xfId="2" quotePrefix="1" applyNumberFormat="1" applyFont="1" applyFill="1" applyBorder="1" applyAlignment="1">
      <alignment horizontal="left"/>
    </xf>
    <xf numFmtId="164" fontId="3" fillId="2" borderId="5" xfId="2" applyFont="1" applyFill="1" applyBorder="1" applyAlignment="1">
      <alignment horizontal="center"/>
    </xf>
    <xf numFmtId="1" fontId="3" fillId="2" borderId="0" xfId="2" applyNumberFormat="1" applyFont="1" applyFill="1" applyBorder="1"/>
    <xf numFmtId="49" fontId="4" fillId="2" borderId="0" xfId="2" quotePrefix="1" applyNumberFormat="1" applyFont="1" applyFill="1" applyBorder="1" applyAlignment="1">
      <alignment horizontal="left"/>
    </xf>
    <xf numFmtId="1" fontId="3" fillId="2" borderId="0" xfId="2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/>
    <xf numFmtId="49" fontId="3" fillId="2" borderId="0" xfId="0" applyNumberFormat="1" applyFont="1" applyFill="1" applyBorder="1"/>
    <xf numFmtId="49" fontId="3" fillId="2" borderId="0" xfId="0" applyNumberFormat="1" applyFont="1" applyFill="1" applyBorder="1" applyAlignment="1">
      <alignment horizontal="left"/>
    </xf>
    <xf numFmtId="164" fontId="3" fillId="2" borderId="0" xfId="2" applyFont="1" applyFill="1" applyBorder="1" applyAlignment="1">
      <alignment horizontal="right"/>
    </xf>
    <xf numFmtId="3" fontId="3" fillId="2" borderId="0" xfId="1" applyNumberFormat="1" applyFont="1" applyFill="1" applyBorder="1" applyAlignment="1"/>
    <xf numFmtId="168" fontId="3" fillId="2" borderId="0" xfId="2" applyNumberFormat="1" applyFont="1" applyFill="1" applyBorder="1" applyAlignment="1"/>
    <xf numFmtId="1" fontId="4" fillId="2" borderId="0" xfId="2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169" fontId="3" fillId="2" borderId="0" xfId="0" applyNumberFormat="1" applyFont="1" applyFill="1" applyBorder="1"/>
    <xf numFmtId="49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168" fontId="5" fillId="2" borderId="5" xfId="2" applyNumberFormat="1" applyFont="1" applyFill="1" applyBorder="1" applyAlignment="1">
      <alignment horizontal="center" vertical="center"/>
    </xf>
    <xf numFmtId="168" fontId="5" fillId="2" borderId="0" xfId="2" applyNumberFormat="1" applyFont="1" applyFill="1" applyBorder="1" applyAlignment="1"/>
    <xf numFmtId="0" fontId="3" fillId="2" borderId="0" xfId="0" quotePrefix="1" applyFont="1" applyFill="1" applyBorder="1" applyAlignment="1">
      <alignment horizontal="center"/>
    </xf>
    <xf numFmtId="1" fontId="3" fillId="2" borderId="0" xfId="0" applyNumberFormat="1" applyFont="1" applyFill="1" applyBorder="1" applyAlignment="1">
      <alignment horizontal="left"/>
    </xf>
    <xf numFmtId="164" fontId="5" fillId="2" borderId="0" xfId="2" applyFont="1" applyFill="1" applyBorder="1" applyAlignment="1">
      <alignment horizontal="center"/>
    </xf>
    <xf numFmtId="164" fontId="5" fillId="2" borderId="5" xfId="2" applyFont="1" applyFill="1" applyBorder="1" applyAlignment="1">
      <alignment horizontal="center"/>
    </xf>
    <xf numFmtId="3" fontId="5" fillId="2" borderId="0" xfId="1" applyNumberFormat="1" applyFont="1" applyFill="1" applyBorder="1"/>
    <xf numFmtId="168" fontId="5" fillId="2" borderId="0" xfId="2" applyNumberFormat="1" applyFont="1" applyFill="1" applyBorder="1"/>
    <xf numFmtId="49" fontId="4" fillId="2" borderId="0" xfId="2" applyNumberFormat="1" applyFont="1" applyFill="1" applyBorder="1" applyAlignment="1">
      <alignment horizontal="center"/>
    </xf>
    <xf numFmtId="3" fontId="4" fillId="2" borderId="0" xfId="1" applyNumberFormat="1" applyFont="1" applyFill="1" applyBorder="1" applyAlignment="1"/>
    <xf numFmtId="168" fontId="4" fillId="2" borderId="0" xfId="2" applyNumberFormat="1" applyFont="1" applyFill="1" applyBorder="1" applyAlignment="1"/>
    <xf numFmtId="168" fontId="3" fillId="2" borderId="0" xfId="2" applyNumberFormat="1" applyFont="1" applyFill="1" applyBorder="1" applyAlignment="1">
      <alignment horizontal="right"/>
    </xf>
    <xf numFmtId="49" fontId="4" fillId="2" borderId="4" xfId="0" applyNumberFormat="1" applyFont="1" applyFill="1" applyBorder="1" applyAlignment="1">
      <alignment horizontal="center"/>
    </xf>
    <xf numFmtId="0" fontId="4" fillId="2" borderId="0" xfId="0" applyFont="1" applyFill="1" applyBorder="1"/>
    <xf numFmtId="0" fontId="4" fillId="2" borderId="0" xfId="0" applyFont="1" applyFill="1" applyBorder="1" applyAlignment="1">
      <alignment horizontal="center"/>
    </xf>
    <xf numFmtId="49" fontId="4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3" fillId="2" borderId="4" xfId="0" applyFont="1" applyFill="1" applyBorder="1"/>
    <xf numFmtId="49" fontId="3" fillId="2" borderId="0" xfId="0" quotePrefix="1" applyNumberFormat="1" applyFont="1" applyFill="1" applyBorder="1" applyAlignment="1">
      <alignment horizontal="left"/>
    </xf>
    <xf numFmtId="164" fontId="4" fillId="2" borderId="0" xfId="2" applyFont="1" applyFill="1" applyBorder="1"/>
    <xf numFmtId="38" fontId="4" fillId="2" borderId="0" xfId="2" applyNumberFormat="1" applyFont="1" applyFill="1" applyBorder="1" applyAlignment="1">
      <alignment horizontal="center"/>
    </xf>
    <xf numFmtId="164" fontId="6" fillId="2" borderId="0" xfId="2" applyFont="1" applyFill="1" applyBorder="1" applyAlignment="1">
      <alignment horizontal="center"/>
    </xf>
    <xf numFmtId="164" fontId="6" fillId="2" borderId="5" xfId="2" applyFont="1" applyFill="1" applyBorder="1" applyAlignment="1">
      <alignment horizontal="center"/>
    </xf>
    <xf numFmtId="164" fontId="3" fillId="2" borderId="0" xfId="2" quotePrefix="1" applyFont="1" applyFill="1" applyBorder="1" applyAlignment="1">
      <alignment horizontal="left"/>
    </xf>
    <xf numFmtId="164" fontId="4" fillId="2" borderId="0" xfId="2" applyFont="1" applyFill="1" applyBorder="1" applyAlignment="1">
      <alignment horizontal="left"/>
    </xf>
    <xf numFmtId="0" fontId="4" fillId="2" borderId="0" xfId="0" quotePrefix="1" applyFont="1" applyFill="1" applyBorder="1" applyAlignment="1">
      <alignment horizontal="left"/>
    </xf>
    <xf numFmtId="0" fontId="3" fillId="2" borderId="0" xfId="0" quotePrefix="1" applyFont="1" applyFill="1" applyBorder="1" applyAlignment="1">
      <alignment horizontal="left"/>
    </xf>
    <xf numFmtId="1" fontId="3" fillId="2" borderId="0" xfId="0" applyNumberFormat="1" applyFont="1" applyFill="1" applyBorder="1"/>
    <xf numFmtId="1" fontId="4" fillId="2" borderId="0" xfId="0" applyNumberFormat="1" applyFont="1" applyFill="1" applyBorder="1"/>
    <xf numFmtId="49" fontId="7" fillId="2" borderId="0" xfId="0" applyNumberFormat="1" applyFont="1" applyFill="1" applyBorder="1" applyAlignment="1">
      <alignment horizontal="center"/>
    </xf>
    <xf numFmtId="49" fontId="7" fillId="2" borderId="0" xfId="0" applyNumberFormat="1" applyFont="1" applyFill="1" applyBorder="1"/>
    <xf numFmtId="49" fontId="8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/>
    <xf numFmtId="49" fontId="3" fillId="2" borderId="8" xfId="0" applyNumberFormat="1" applyFont="1" applyFill="1" applyBorder="1"/>
    <xf numFmtId="168" fontId="7" fillId="2" borderId="9" xfId="0" applyNumberFormat="1" applyFont="1" applyFill="1" applyBorder="1" applyAlignment="1">
      <alignment horizontal="center" vertical="center"/>
    </xf>
    <xf numFmtId="164" fontId="3" fillId="2" borderId="9" xfId="2" applyFont="1" applyFill="1" applyBorder="1" applyAlignment="1">
      <alignment horizontal="center"/>
    </xf>
    <xf numFmtId="170" fontId="7" fillId="2" borderId="9" xfId="0" applyNumberFormat="1" applyFont="1" applyFill="1" applyBorder="1" applyAlignment="1">
      <alignment horizontal="center"/>
    </xf>
    <xf numFmtId="170" fontId="7" fillId="2" borderId="9" xfId="0" applyNumberFormat="1" applyFont="1" applyFill="1" applyBorder="1" applyAlignment="1">
      <alignment horizontal="center" vertical="center"/>
    </xf>
    <xf numFmtId="171" fontId="7" fillId="2" borderId="9" xfId="1" applyNumberFormat="1" applyFont="1" applyFill="1" applyBorder="1" applyAlignment="1">
      <alignment horizontal="center" vertical="center"/>
    </xf>
    <xf numFmtId="168" fontId="3" fillId="2" borderId="9" xfId="2" applyNumberFormat="1" applyFont="1" applyFill="1" applyBorder="1" applyAlignment="1">
      <alignment horizontal="center"/>
    </xf>
    <xf numFmtId="3" fontId="3" fillId="2" borderId="10" xfId="4" applyNumberFormat="1" applyFont="1" applyFill="1" applyBorder="1" applyAlignment="1">
      <alignment horizontal="center"/>
    </xf>
    <xf numFmtId="49" fontId="3" fillId="2" borderId="11" xfId="0" applyNumberFormat="1" applyFont="1" applyFill="1" applyBorder="1"/>
    <xf numFmtId="168" fontId="7" fillId="2" borderId="0" xfId="0" applyNumberFormat="1" applyFont="1" applyFill="1" applyBorder="1" applyAlignment="1">
      <alignment horizontal="center" vertical="center"/>
    </xf>
    <xf numFmtId="170" fontId="7" fillId="2" borderId="0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 vertical="center"/>
    </xf>
    <xf numFmtId="171" fontId="7" fillId="2" borderId="0" xfId="1" applyNumberFormat="1" applyFont="1" applyFill="1" applyBorder="1" applyAlignment="1">
      <alignment horizontal="center" vertical="center"/>
    </xf>
    <xf numFmtId="168" fontId="3" fillId="2" borderId="0" xfId="2" applyNumberFormat="1" applyFont="1" applyFill="1" applyBorder="1" applyAlignment="1">
      <alignment horizontal="center"/>
    </xf>
    <xf numFmtId="3" fontId="3" fillId="2" borderId="5" xfId="4" applyNumberFormat="1" applyFont="1" applyFill="1" applyBorder="1" applyAlignment="1">
      <alignment horizontal="center"/>
    </xf>
    <xf numFmtId="49" fontId="3" fillId="2" borderId="12" xfId="0" applyNumberFormat="1" applyFont="1" applyFill="1" applyBorder="1"/>
    <xf numFmtId="168" fontId="3" fillId="2" borderId="13" xfId="2" applyNumberFormat="1" applyFont="1" applyFill="1" applyBorder="1" applyAlignment="1">
      <alignment horizontal="center"/>
    </xf>
    <xf numFmtId="3" fontId="3" fillId="2" borderId="13" xfId="1" applyNumberFormat="1" applyFont="1" applyFill="1" applyBorder="1"/>
    <xf numFmtId="168" fontId="3" fillId="2" borderId="13" xfId="2" applyNumberFormat="1" applyFont="1" applyFill="1" applyBorder="1"/>
    <xf numFmtId="170" fontId="9" fillId="2" borderId="9" xfId="0" applyNumberFormat="1" applyFont="1" applyFill="1" applyBorder="1" applyAlignment="1">
      <alignment horizontal="center" vertical="center"/>
    </xf>
    <xf numFmtId="170" fontId="10" fillId="2" borderId="9" xfId="0" applyNumberFormat="1" applyFont="1" applyFill="1" applyBorder="1" applyAlignment="1">
      <alignment horizontal="center" vertical="center"/>
    </xf>
    <xf numFmtId="168" fontId="11" fillId="2" borderId="9" xfId="1" applyNumberFormat="1" applyFont="1" applyFill="1" applyBorder="1" applyAlignment="1">
      <alignment horizontal="center" vertical="center"/>
    </xf>
    <xf numFmtId="164" fontId="3" fillId="2" borderId="10" xfId="2" applyFont="1" applyFill="1" applyBorder="1" applyAlignment="1">
      <alignment horizontal="center" vertical="center"/>
    </xf>
    <xf numFmtId="170" fontId="9" fillId="2" borderId="0" xfId="0" applyNumberFormat="1" applyFont="1" applyFill="1" applyBorder="1" applyAlignment="1">
      <alignment horizontal="center" vertical="center"/>
    </xf>
    <xf numFmtId="170" fontId="10" fillId="2" borderId="0" xfId="0" applyNumberFormat="1" applyFont="1" applyFill="1" applyBorder="1" applyAlignment="1">
      <alignment horizontal="center" vertical="center"/>
    </xf>
    <xf numFmtId="168" fontId="11" fillId="2" borderId="0" xfId="1" applyNumberFormat="1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horizontal="right"/>
    </xf>
    <xf numFmtId="168" fontId="4" fillId="2" borderId="0" xfId="3" applyNumberFormat="1" applyFont="1" applyFill="1" applyBorder="1" applyAlignment="1">
      <alignment horizontal="right"/>
    </xf>
    <xf numFmtId="164" fontId="4" fillId="2" borderId="6" xfId="2" applyFont="1" applyFill="1" applyBorder="1" applyAlignment="1">
      <alignment horizontal="center" vertical="center"/>
    </xf>
    <xf numFmtId="164" fontId="4" fillId="2" borderId="7" xfId="2" applyFont="1" applyFill="1" applyBorder="1" applyAlignment="1">
      <alignment horizontal="center" vertical="center"/>
    </xf>
    <xf numFmtId="164" fontId="4" fillId="2" borderId="7" xfId="2" applyFont="1" applyFill="1" applyBorder="1" applyAlignment="1">
      <alignment horizontal="center" vertical="center"/>
    </xf>
    <xf numFmtId="3" fontId="4" fillId="2" borderId="0" xfId="1" applyNumberFormat="1" applyFont="1" applyFill="1" applyBorder="1" applyAlignment="1">
      <alignment vertical="center"/>
    </xf>
    <xf numFmtId="168" fontId="4" fillId="2" borderId="0" xfId="2" applyNumberFormat="1" applyFont="1" applyFill="1" applyBorder="1" applyAlignment="1">
      <alignment vertical="center"/>
    </xf>
    <xf numFmtId="1" fontId="4" fillId="2" borderId="4" xfId="2" applyNumberFormat="1" applyFont="1" applyFill="1" applyBorder="1"/>
    <xf numFmtId="164" fontId="12" fillId="2" borderId="0" xfId="2" applyFont="1" applyFill="1" applyBorder="1" applyAlignment="1">
      <alignment horizontal="left"/>
    </xf>
    <xf numFmtId="164" fontId="12" fillId="2" borderId="0" xfId="2" quotePrefix="1" applyFont="1" applyFill="1" applyBorder="1" applyAlignment="1">
      <alignment horizontal="center"/>
    </xf>
    <xf numFmtId="164" fontId="3" fillId="2" borderId="0" xfId="2" applyFont="1" applyFill="1" applyBorder="1" applyAlignment="1"/>
    <xf numFmtId="164" fontId="4" fillId="2" borderId="0" xfId="2" quotePrefix="1" applyFont="1" applyFill="1" applyBorder="1" applyAlignment="1">
      <alignment horizontal="center"/>
    </xf>
    <xf numFmtId="3" fontId="3" fillId="2" borderId="0" xfId="1" applyNumberFormat="1" applyFont="1" applyFill="1"/>
    <xf numFmtId="170" fontId="3" fillId="2" borderId="0" xfId="2" applyNumberFormat="1" applyFont="1" applyFill="1"/>
    <xf numFmtId="49" fontId="7" fillId="2" borderId="0" xfId="0" applyNumberFormat="1" applyFont="1" applyFill="1" applyBorder="1" applyAlignment="1">
      <alignment horizontal="center" vertical="center"/>
    </xf>
    <xf numFmtId="49" fontId="8" fillId="2" borderId="0" xfId="2" applyNumberFormat="1" applyFont="1" applyFill="1" applyBorder="1" applyAlignment="1">
      <alignment horizontal="center"/>
    </xf>
    <xf numFmtId="49" fontId="8" fillId="2" borderId="0" xfId="2" applyNumberFormat="1" applyFont="1" applyFill="1" applyBorder="1"/>
    <xf numFmtId="1" fontId="5" fillId="2" borderId="0" xfId="2" applyNumberFormat="1" applyFont="1" applyFill="1" applyBorder="1" applyAlignment="1">
      <alignment horizontal="center"/>
    </xf>
    <xf numFmtId="49" fontId="5" fillId="2" borderId="0" xfId="2" applyNumberFormat="1" applyFont="1" applyFill="1" applyBorder="1" applyAlignment="1">
      <alignment horizontal="left"/>
    </xf>
    <xf numFmtId="164" fontId="5" fillId="2" borderId="0" xfId="2" applyFont="1" applyFill="1" applyBorder="1"/>
    <xf numFmtId="164" fontId="5" fillId="2" borderId="0" xfId="2" applyFont="1" applyFill="1" applyBorder="1" applyAlignment="1">
      <alignment horizontal="right"/>
    </xf>
    <xf numFmtId="3" fontId="5" fillId="2" borderId="0" xfId="1" applyNumberFormat="1" applyFont="1" applyFill="1" applyBorder="1" applyAlignment="1">
      <alignment horizontal="right"/>
    </xf>
    <xf numFmtId="168" fontId="5" fillId="2" borderId="0" xfId="3" applyNumberFormat="1" applyFont="1" applyFill="1" applyBorder="1" applyAlignment="1">
      <alignment horizontal="right"/>
    </xf>
    <xf numFmtId="164" fontId="12" fillId="2" borderId="0" xfId="2" applyFont="1" applyFill="1" applyBorder="1" applyAlignment="1">
      <alignment horizontal="right"/>
    </xf>
    <xf numFmtId="164" fontId="12" fillId="2" borderId="0" xfId="2" applyFont="1" applyFill="1" applyBorder="1"/>
    <xf numFmtId="168" fontId="4" fillId="2" borderId="0" xfId="2" applyNumberFormat="1" applyFont="1" applyFill="1" applyBorder="1" applyAlignment="1">
      <alignment horizontal="right"/>
    </xf>
    <xf numFmtId="49" fontId="7" fillId="2" borderId="0" xfId="0" applyNumberFormat="1" applyFont="1" applyFill="1" applyBorder="1" applyAlignment="1">
      <alignment horizontal="left"/>
    </xf>
    <xf numFmtId="164" fontId="5" fillId="2" borderId="0" xfId="2" quotePrefix="1" applyFont="1" applyFill="1" applyBorder="1" applyAlignment="1">
      <alignment horizontal="left"/>
    </xf>
    <xf numFmtId="164" fontId="5" fillId="2" borderId="0" xfId="2" applyFont="1" applyFill="1" applyBorder="1" applyAlignment="1">
      <alignment horizontal="left"/>
    </xf>
    <xf numFmtId="3" fontId="12" fillId="2" borderId="0" xfId="1" applyNumberFormat="1" applyFont="1" applyFill="1" applyBorder="1"/>
    <xf numFmtId="168" fontId="12" fillId="2" borderId="0" xfId="2" applyNumberFormat="1" applyFont="1" applyFill="1" applyBorder="1"/>
    <xf numFmtId="164" fontId="12" fillId="2" borderId="0" xfId="2" applyFont="1" applyFill="1" applyBorder="1" applyAlignment="1">
      <alignment horizontal="center"/>
    </xf>
    <xf numFmtId="164" fontId="3" fillId="2" borderId="14" xfId="2" applyFont="1" applyFill="1" applyBorder="1"/>
    <xf numFmtId="164" fontId="3" fillId="2" borderId="15" xfId="2" applyFont="1" applyFill="1" applyBorder="1"/>
    <xf numFmtId="1" fontId="3" fillId="2" borderId="15" xfId="2" applyNumberFormat="1" applyFont="1" applyFill="1" applyBorder="1"/>
    <xf numFmtId="164" fontId="3" fillId="2" borderId="15" xfId="2" applyFont="1" applyFill="1" applyBorder="1" applyAlignment="1">
      <alignment horizontal="left"/>
    </xf>
    <xf numFmtId="164" fontId="3" fillId="2" borderId="15" xfId="2" applyFont="1" applyFill="1" applyBorder="1" applyAlignment="1">
      <alignment horizontal="right"/>
    </xf>
    <xf numFmtId="164" fontId="3" fillId="2" borderId="15" xfId="2" applyFont="1" applyFill="1" applyBorder="1" applyAlignment="1">
      <alignment horizontal="center"/>
    </xf>
    <xf numFmtId="168" fontId="3" fillId="2" borderId="15" xfId="2" applyNumberFormat="1" applyFont="1" applyFill="1" applyBorder="1" applyAlignment="1">
      <alignment horizontal="center" vertical="center"/>
    </xf>
    <xf numFmtId="164" fontId="3" fillId="2" borderId="16" xfId="2" applyFont="1" applyFill="1" applyBorder="1" applyAlignment="1">
      <alignment horizontal="center" vertical="center"/>
    </xf>
    <xf numFmtId="164" fontId="4" fillId="2" borderId="15" xfId="2" applyFont="1" applyFill="1" applyBorder="1" applyAlignment="1">
      <alignment horizontal="center" vertical="center"/>
    </xf>
    <xf numFmtId="164" fontId="3" fillId="2" borderId="0" xfId="2" applyFont="1" applyFill="1" applyAlignment="1">
      <alignment horizontal="center" vertical="center"/>
    </xf>
    <xf numFmtId="164" fontId="3" fillId="2" borderId="0" xfId="2" applyFont="1" applyFill="1" applyAlignment="1">
      <alignment horizontal="center"/>
    </xf>
    <xf numFmtId="38" fontId="4" fillId="2" borderId="0" xfId="2" applyNumberFormat="1" applyFont="1" applyFill="1" applyAlignment="1">
      <alignment horizontal="center"/>
    </xf>
    <xf numFmtId="164" fontId="3" fillId="2" borderId="1" xfId="2" applyFont="1" applyFill="1" applyBorder="1"/>
    <xf numFmtId="164" fontId="3" fillId="2" borderId="2" xfId="2" applyFont="1" applyFill="1" applyBorder="1"/>
    <xf numFmtId="164" fontId="3" fillId="2" borderId="2" xfId="2" applyFont="1" applyFill="1" applyBorder="1" applyAlignment="1">
      <alignment horizontal="center"/>
    </xf>
    <xf numFmtId="168" fontId="3" fillId="2" borderId="2" xfId="2" applyNumberFormat="1" applyFont="1" applyFill="1" applyBorder="1" applyAlignment="1">
      <alignment horizontal="center" vertical="center"/>
    </xf>
    <xf numFmtId="168" fontId="3" fillId="2" borderId="3" xfId="2" applyNumberFormat="1" applyFont="1" applyFill="1" applyBorder="1" applyAlignment="1">
      <alignment horizontal="center" vertical="center"/>
    </xf>
    <xf numFmtId="164" fontId="4" fillId="2" borderId="27" xfId="2" applyFont="1" applyFill="1" applyBorder="1" applyAlignment="1">
      <alignment horizontal="center" vertical="center"/>
    </xf>
    <xf numFmtId="164" fontId="4" fillId="2" borderId="2" xfId="2" applyFont="1" applyFill="1" applyBorder="1" applyAlignment="1">
      <alignment horizontal="left"/>
    </xf>
    <xf numFmtId="164" fontId="4" fillId="2" borderId="2" xfId="2" applyFont="1" applyFill="1" applyBorder="1" applyAlignment="1">
      <alignment horizontal="center"/>
    </xf>
    <xf numFmtId="164" fontId="4" fillId="2" borderId="3" xfId="2" applyFont="1" applyFill="1" applyBorder="1" applyAlignment="1">
      <alignment horizontal="center"/>
    </xf>
    <xf numFmtId="38" fontId="4" fillId="2" borderId="15" xfId="2" applyNumberFormat="1" applyFont="1" applyFill="1" applyBorder="1" applyAlignment="1">
      <alignment horizontal="center"/>
    </xf>
    <xf numFmtId="38" fontId="4" fillId="2" borderId="16" xfId="2" applyNumberFormat="1" applyFont="1" applyFill="1" applyBorder="1" applyAlignment="1">
      <alignment horizontal="center"/>
    </xf>
    <xf numFmtId="164" fontId="4" fillId="2" borderId="14" xfId="2" applyFont="1" applyFill="1" applyBorder="1" applyAlignment="1">
      <alignment horizontal="center" vertical="center"/>
    </xf>
    <xf numFmtId="164" fontId="4" fillId="2" borderId="15" xfId="2" applyFont="1" applyFill="1" applyBorder="1" applyAlignment="1">
      <alignment horizontal="center" vertical="center"/>
    </xf>
    <xf numFmtId="164" fontId="3" fillId="2" borderId="15" xfId="2" applyFont="1" applyFill="1" applyBorder="1" applyAlignment="1">
      <alignment horizontal="center" vertical="center"/>
    </xf>
  </cellXfs>
  <cellStyles count="219">
    <cellStyle name="&#10;386grabber=M" xfId="5"/>
    <cellStyle name="&#10;386grabber=M 2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20% - Énfasis1 2" xfId="13"/>
    <cellStyle name="20% - Énfasis2 2" xfId="14"/>
    <cellStyle name="20% - Énfasis3 2" xfId="15"/>
    <cellStyle name="20% - Énfasis4 2" xfId="16"/>
    <cellStyle name="20% - Énfasis5 2" xfId="17"/>
    <cellStyle name="20% - Énfasis6 2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AFE" xfId="49"/>
    <cellStyle name="Bad" xfId="50"/>
    <cellStyle name="Buena 2" xfId="51"/>
    <cellStyle name="Calculation" xfId="52"/>
    <cellStyle name="Cálculo 2" xfId="53"/>
    <cellStyle name="Celda de comprobación 2" xfId="54"/>
    <cellStyle name="Celda vinculada 2" xfId="55"/>
    <cellStyle name="Check Cell" xfId="56"/>
    <cellStyle name="Comma [0]_Template_roads" xfId="57"/>
    <cellStyle name="Comma_Template_roads" xfId="58"/>
    <cellStyle name="Currency [0]_Template_roads" xfId="59"/>
    <cellStyle name="Currency [2]" xfId="60"/>
    <cellStyle name="Currency_Template_roads" xfId="61"/>
    <cellStyle name="Encabezado 4 2" xfId="62"/>
    <cellStyle name="Énfasis1 2" xfId="63"/>
    <cellStyle name="Énfasis2 2" xfId="64"/>
    <cellStyle name="Énfasis3 2" xfId="65"/>
    <cellStyle name="Énfasis4 2" xfId="66"/>
    <cellStyle name="Énfasis5 2" xfId="67"/>
    <cellStyle name="Énfasis6 2" xfId="68"/>
    <cellStyle name="Entrada 2" xfId="69"/>
    <cellStyle name="Estilo 1" xfId="70"/>
    <cellStyle name="Euro" xfId="71"/>
    <cellStyle name="Euro 2" xfId="72"/>
    <cellStyle name="Explanatory Text" xfId="73"/>
    <cellStyle name="Followed Hyperlink" xfId="74"/>
    <cellStyle name="Good" xfId="75"/>
    <cellStyle name="Heading 1" xfId="76"/>
    <cellStyle name="Heading 2" xfId="77"/>
    <cellStyle name="Heading 3" xfId="78"/>
    <cellStyle name="Heading 4" xfId="79"/>
    <cellStyle name="Hipervínculo 2" xfId="80"/>
    <cellStyle name="Hipervínculo 3" xfId="81"/>
    <cellStyle name="Hipervínculo 4" xfId="82"/>
    <cellStyle name="Hyperlink" xfId="83"/>
    <cellStyle name="Incorrecto 2" xfId="84"/>
    <cellStyle name="Input" xfId="85"/>
    <cellStyle name="Linked Cell" xfId="86"/>
    <cellStyle name="Millares" xfId="1" builtinId="3"/>
    <cellStyle name="Millares 10" xfId="4"/>
    <cellStyle name="Millares 10 2" xfId="87"/>
    <cellStyle name="Millares 11" xfId="88"/>
    <cellStyle name="Millares 11 2" xfId="89"/>
    <cellStyle name="Millares 12" xfId="90"/>
    <cellStyle name="Millares 13" xfId="91"/>
    <cellStyle name="Millares 14" xfId="92"/>
    <cellStyle name="Millares 15" xfId="93"/>
    <cellStyle name="Millares 16" xfId="94"/>
    <cellStyle name="Millares 17" xfId="95"/>
    <cellStyle name="Millares 18" xfId="96"/>
    <cellStyle name="Millares 2" xfId="97"/>
    <cellStyle name="Millares 2 2" xfId="98"/>
    <cellStyle name="Millares 2 3" xfId="99"/>
    <cellStyle name="Millares 2 4" xfId="100"/>
    <cellStyle name="Millares 2_ComparaciónHONORARIOS(jul12)" xfId="101"/>
    <cellStyle name="Millares 3" xfId="102"/>
    <cellStyle name="Millares 3 2" xfId="103"/>
    <cellStyle name="Millares 3 3" xfId="104"/>
    <cellStyle name="Millares 3_EERR 2010" xfId="105"/>
    <cellStyle name="Millares 4" xfId="106"/>
    <cellStyle name="Millares 5" xfId="107"/>
    <cellStyle name="Millares 6" xfId="108"/>
    <cellStyle name="Millares 7" xfId="109"/>
    <cellStyle name="Millares 8" xfId="110"/>
    <cellStyle name="Millares 9" xfId="111"/>
    <cellStyle name="Moneda 2" xfId="112"/>
    <cellStyle name="Moneda 3" xfId="113"/>
    <cellStyle name="Moneda 3 2" xfId="114"/>
    <cellStyle name="Moneda 4" xfId="115"/>
    <cellStyle name="MRS" xfId="116"/>
    <cellStyle name="Neutral 2" xfId="117"/>
    <cellStyle name="No-definido" xfId="118"/>
    <cellStyle name="Normal" xfId="0" builtinId="0"/>
    <cellStyle name="Normal 10" xfId="119"/>
    <cellStyle name="Normal 10 2" xfId="120"/>
    <cellStyle name="Normal 10 3" xfId="121"/>
    <cellStyle name="Normal 11" xfId="122"/>
    <cellStyle name="Normal 11 2" xfId="123"/>
    <cellStyle name="Normal 12" xfId="124"/>
    <cellStyle name="Normal 12 2" xfId="125"/>
    <cellStyle name="Normal 13" xfId="126"/>
    <cellStyle name="Normal 13 2" xfId="127"/>
    <cellStyle name="Normal 14" xfId="128"/>
    <cellStyle name="Normal 14 2" xfId="129"/>
    <cellStyle name="Normal 15" xfId="130"/>
    <cellStyle name="Normal 15 2" xfId="131"/>
    <cellStyle name="Normal 15 3" xfId="132"/>
    <cellStyle name="Normal 16" xfId="133"/>
    <cellStyle name="Normal 17" xfId="134"/>
    <cellStyle name="Normal 18" xfId="135"/>
    <cellStyle name="Normal 18 2" xfId="136"/>
    <cellStyle name="Normal 19" xfId="137"/>
    <cellStyle name="Normal 2" xfId="138"/>
    <cellStyle name="Normal 2 2" xfId="139"/>
    <cellStyle name="Normal 2 2 2" xfId="140"/>
    <cellStyle name="Normal 2 3" xfId="141"/>
    <cellStyle name="Normal 2 4" xfId="142"/>
    <cellStyle name="Normal 2 5" xfId="143"/>
    <cellStyle name="Normal 2_Activ. Ambulatoria  2010-2011" xfId="144"/>
    <cellStyle name="Normal 20" xfId="145"/>
    <cellStyle name="Normal 21" xfId="146"/>
    <cellStyle name="Normal 22" xfId="147"/>
    <cellStyle name="Normal 22 2" xfId="148"/>
    <cellStyle name="Normal 23" xfId="149"/>
    <cellStyle name="Normal 24" xfId="150"/>
    <cellStyle name="Normal 25" xfId="151"/>
    <cellStyle name="Normal 26" xfId="152"/>
    <cellStyle name="Normal 27" xfId="153"/>
    <cellStyle name="Normal 28" xfId="154"/>
    <cellStyle name="Normal 29" xfId="155"/>
    <cellStyle name="Normal 3" xfId="156"/>
    <cellStyle name="Normal 3 2" xfId="157"/>
    <cellStyle name="Normal 3 3" xfId="158"/>
    <cellStyle name="Normal 3_Hoja1" xfId="159"/>
    <cellStyle name="Normal 30" xfId="160"/>
    <cellStyle name="Normal 31" xfId="161"/>
    <cellStyle name="Normal 32" xfId="162"/>
    <cellStyle name="Normal 33" xfId="163"/>
    <cellStyle name="Normal 34" xfId="2"/>
    <cellStyle name="Normal 4" xfId="164"/>
    <cellStyle name="Normal 4 2" xfId="165"/>
    <cellStyle name="Normal 4 2 2" xfId="166"/>
    <cellStyle name="Normal 4 3" xfId="167"/>
    <cellStyle name="Normal 5" xfId="168"/>
    <cellStyle name="Normal 6" xfId="169"/>
    <cellStyle name="Normal 6 2" xfId="170"/>
    <cellStyle name="Normal 6 3" xfId="171"/>
    <cellStyle name="Normal 6 4" xfId="172"/>
    <cellStyle name="Normal 7" xfId="173"/>
    <cellStyle name="Normal 7 2" xfId="174"/>
    <cellStyle name="Normal 7 2 2" xfId="175"/>
    <cellStyle name="Normal 8" xfId="176"/>
    <cellStyle name="Normal 8 2" xfId="177"/>
    <cellStyle name="Normal 9" xfId="178"/>
    <cellStyle name="Notas 2" xfId="179"/>
    <cellStyle name="Note" xfId="180"/>
    <cellStyle name="Output" xfId="181"/>
    <cellStyle name="Percent_Sens" xfId="182"/>
    <cellStyle name="Porcentual 10" xfId="183"/>
    <cellStyle name="Porcentual 11" xfId="184"/>
    <cellStyle name="Porcentual 11 2" xfId="185"/>
    <cellStyle name="Porcentual 12" xfId="3"/>
    <cellStyle name="Porcentual 13" xfId="186"/>
    <cellStyle name="Porcentual 13 2" xfId="187"/>
    <cellStyle name="Porcentual 14" xfId="188"/>
    <cellStyle name="Porcentual 15" xfId="189"/>
    <cellStyle name="Porcentual 16" xfId="190"/>
    <cellStyle name="Porcentual 16 2" xfId="191"/>
    <cellStyle name="Porcentual 17" xfId="192"/>
    <cellStyle name="Porcentual 18" xfId="193"/>
    <cellStyle name="Porcentual 2" xfId="194"/>
    <cellStyle name="Porcentual 2 2" xfId="195"/>
    <cellStyle name="Porcentual 3" xfId="196"/>
    <cellStyle name="Porcentual 4" xfId="197"/>
    <cellStyle name="Porcentual 5" xfId="198"/>
    <cellStyle name="Porcentual 5 2" xfId="199"/>
    <cellStyle name="Porcentual 5 3" xfId="200"/>
    <cellStyle name="Porcentual 5 4" xfId="201"/>
    <cellStyle name="Porcentual 6" xfId="202"/>
    <cellStyle name="Porcentual 7" xfId="203"/>
    <cellStyle name="Porcentual 7 2" xfId="204"/>
    <cellStyle name="Porcentual 8" xfId="205"/>
    <cellStyle name="Porcentual 9" xfId="206"/>
    <cellStyle name="Salida 2" xfId="207"/>
    <cellStyle name="Sectionhead" xfId="208"/>
    <cellStyle name="TESTE" xfId="209"/>
    <cellStyle name="Texto de advertencia 2" xfId="210"/>
    <cellStyle name="Texto explicativo 2" xfId="211"/>
    <cellStyle name="Title" xfId="212"/>
    <cellStyle name="Título 1 2" xfId="213"/>
    <cellStyle name="Título 2 2" xfId="214"/>
    <cellStyle name="Título 3 2" xfId="215"/>
    <cellStyle name="Título 4" xfId="216"/>
    <cellStyle name="Total 2" xfId="217"/>
    <cellStyle name="Warning Text" xfId="21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S%20180%20recopilado%20o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1%20FINANZAS%20Y%20CONTROL%20DE%20GESTION/PRESUPUESTO%202011/01%20ACTIVIDAD/prest%20HOSPITALIZADAS%20quilin%20enero%20a%20sep%20201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spinoza/Configuraci&#243;n%20local/Archivos%20temporales%20de%20Internet/Content.Outlook/7I1MQPQZ/220113%20Datos%20proyecto%20de%20imagenolog&#237;a%20compleja%20para%20revision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espinoza/Configuraci&#243;n%20local/Archivos%20temporales%20de%20Internet/Content.Outlook/7I1MQPQZ/Laboratorio%20Cl&#237;nico%202012%2007%201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allende/Configuraci&#243;n%20local/Archivos%20temporales%20de%20Internet/Content.Outlook/7OFLW7ET/Proyecto%20Camas%20UPC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ficacion1/prioritarios/proyectos/Neonatolog&#237;a%202012%2009%20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troncozo/Configuraci&#243;n%20local/Archivos%20temporales%20de%20Internet/OLK42/deudas%20proveedored1%20enviado%20MROJA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 "/>
      <sheetName val="2009"/>
      <sheetName val="2010"/>
      <sheetName val="2011"/>
      <sheetName val="2012"/>
      <sheetName val="2013"/>
      <sheetName val="2014"/>
      <sheetName val="2015-2016"/>
    </sheetNames>
    <sheetDataSet>
      <sheetData sheetId="0"/>
      <sheetData sheetId="1">
        <row r="12">
          <cell r="E12" t="str">
            <v>610104005</v>
          </cell>
          <cell r="F12" t="str">
            <v>Arancel P.S.U.</v>
          </cell>
          <cell r="G12">
            <v>0</v>
          </cell>
        </row>
        <row r="13">
          <cell r="G13">
            <v>0</v>
          </cell>
        </row>
        <row r="14">
          <cell r="E14" t="str">
            <v>620307002</v>
          </cell>
          <cell r="F14" t="str">
            <v>Venta de Estampillas Universitarias</v>
          </cell>
          <cell r="G14">
            <v>0</v>
          </cell>
        </row>
        <row r="15">
          <cell r="E15" t="str">
            <v>4802</v>
          </cell>
          <cell r="F15" t="str">
            <v xml:space="preserve">Venta de Estampillas </v>
          </cell>
          <cell r="G15">
            <v>0</v>
          </cell>
        </row>
        <row r="16">
          <cell r="G16">
            <v>4409740.3353090212</v>
          </cell>
        </row>
        <row r="17">
          <cell r="E17" t="str">
            <v>1300</v>
          </cell>
          <cell r="F17" t="str">
            <v>Venta de productos</v>
          </cell>
          <cell r="G17">
            <v>0</v>
          </cell>
        </row>
        <row r="18">
          <cell r="E18" t="str">
            <v>1306</v>
          </cell>
          <cell r="F18" t="str">
            <v>Residuos(sangre, plasma, sueros)</v>
          </cell>
          <cell r="G18">
            <v>0</v>
          </cell>
        </row>
        <row r="19">
          <cell r="E19" t="str">
            <v>610101006</v>
          </cell>
          <cell r="F19" t="str">
            <v>Ingresos Alumnos Libres</v>
          </cell>
          <cell r="G19">
            <v>10293.380825335893</v>
          </cell>
        </row>
        <row r="20">
          <cell r="E20" t="str">
            <v>610101011</v>
          </cell>
          <cell r="F20" t="str">
            <v>Ingresos Alumnos Semestre de Verano</v>
          </cell>
          <cell r="G20">
            <v>0</v>
          </cell>
        </row>
        <row r="21">
          <cell r="E21" t="str">
            <v>610102001</v>
          </cell>
          <cell r="F21" t="str">
            <v>Eventos Científicos y Artísticos</v>
          </cell>
          <cell r="G21">
            <v>35185.356802303264</v>
          </cell>
        </row>
        <row r="22">
          <cell r="E22" t="str">
            <v>1223</v>
          </cell>
          <cell r="F22" t="str">
            <v>Revalidación de Título</v>
          </cell>
          <cell r="G22">
            <v>0</v>
          </cell>
        </row>
        <row r="23">
          <cell r="E23" t="str">
            <v>1224</v>
          </cell>
          <cell r="F23" t="str">
            <v>Ingresos por D° de Autor</v>
          </cell>
          <cell r="G23">
            <v>0</v>
          </cell>
        </row>
        <row r="24">
          <cell r="E24" t="str">
            <v>610102002</v>
          </cell>
          <cell r="F24" t="str">
            <v>Educación Continua</v>
          </cell>
          <cell r="G24">
            <v>1791286.7613474089</v>
          </cell>
        </row>
        <row r="25">
          <cell r="E25" t="str">
            <v>610102003</v>
          </cell>
          <cell r="F25" t="str">
            <v>Representación e Interpretación Artística</v>
          </cell>
          <cell r="G25">
            <v>0</v>
          </cell>
        </row>
        <row r="26">
          <cell r="E26" t="str">
            <v>1204</v>
          </cell>
          <cell r="F26" t="str">
            <v>Lavado ,  Reparación y Confección de Ropa</v>
          </cell>
          <cell r="G26">
            <v>0</v>
          </cell>
        </row>
        <row r="27">
          <cell r="E27" t="str">
            <v>610102005</v>
          </cell>
          <cell r="F27" t="str">
            <v>Escuela de Temporada y Cursos de Extensión</v>
          </cell>
          <cell r="G27">
            <v>247949.09637236086</v>
          </cell>
        </row>
        <row r="28">
          <cell r="E28" t="str">
            <v>610102006</v>
          </cell>
          <cell r="F28" t="str">
            <v>Cursos de Deportes</v>
          </cell>
          <cell r="G28">
            <v>0</v>
          </cell>
        </row>
        <row r="29">
          <cell r="E29" t="str">
            <v>610102007</v>
          </cell>
          <cell r="F29" t="str">
            <v>Entradas a Centros Culturales  y Exposiciones</v>
          </cell>
          <cell r="G29">
            <v>0</v>
          </cell>
        </row>
        <row r="30">
          <cell r="E30" t="str">
            <v>610103001</v>
          </cell>
          <cell r="F30" t="str">
            <v>Prestación Servicios Generales</v>
          </cell>
          <cell r="G30">
            <v>0</v>
          </cell>
        </row>
        <row r="31">
          <cell r="E31" t="str">
            <v>610103002</v>
          </cell>
          <cell r="F31" t="str">
            <v>De Asesoría y Consultoría Externa</v>
          </cell>
          <cell r="G31">
            <v>14488.058326295586</v>
          </cell>
        </row>
        <row r="32">
          <cell r="E32" t="str">
            <v>610103003</v>
          </cell>
          <cell r="F32" t="str">
            <v>Programas y Cursos de Capacitación Ocupacional</v>
          </cell>
          <cell r="G32">
            <v>0</v>
          </cell>
        </row>
        <row r="33">
          <cell r="E33" t="str">
            <v>1120</v>
          </cell>
          <cell r="F33" t="str">
            <v>Programas y Proyectos</v>
          </cell>
          <cell r="G33">
            <v>0</v>
          </cell>
        </row>
        <row r="34">
          <cell r="E34" t="str">
            <v>1122</v>
          </cell>
          <cell r="F34" t="str">
            <v>Actividad de Extensión</v>
          </cell>
          <cell r="G34">
            <v>0</v>
          </cell>
        </row>
        <row r="35">
          <cell r="E35" t="str">
            <v>610103005</v>
          </cell>
          <cell r="F35" t="str">
            <v>Otras Prestaciones de Servicios (sin M.Salas)</v>
          </cell>
          <cell r="G35">
            <v>0</v>
          </cell>
        </row>
        <row r="36">
          <cell r="E36" t="str">
            <v>1207</v>
          </cell>
          <cell r="F36" t="str">
            <v>Médicos y Hospitalarios</v>
          </cell>
          <cell r="G36">
            <v>0</v>
          </cell>
        </row>
        <row r="37">
          <cell r="E37" t="str">
            <v>1208</v>
          </cell>
          <cell r="F37" t="str">
            <v>Otras Prestaciones</v>
          </cell>
          <cell r="G37">
            <v>0</v>
          </cell>
        </row>
        <row r="38">
          <cell r="E38" t="str">
            <v>610103007</v>
          </cell>
          <cell r="F38" t="str">
            <v>Prestaciones Médicas y Hospitalarias</v>
          </cell>
          <cell r="G38">
            <v>0</v>
          </cell>
        </row>
        <row r="39">
          <cell r="E39" t="str">
            <v>610103008</v>
          </cell>
          <cell r="F39" t="str">
            <v>Cuota Afiliación</v>
          </cell>
          <cell r="G39">
            <v>0</v>
          </cell>
        </row>
        <row r="40">
          <cell r="E40" t="str">
            <v>610103011</v>
          </cell>
          <cell r="F40" t="str">
            <v>Prestaciones Médicas Ambulatorias Isapres</v>
          </cell>
          <cell r="G40">
            <v>0</v>
          </cell>
        </row>
        <row r="41">
          <cell r="E41" t="str">
            <v>610103012</v>
          </cell>
          <cell r="F41" t="str">
            <v>Prestaciones Médicas Ambulatorias Fonasa</v>
          </cell>
          <cell r="G41">
            <v>0</v>
          </cell>
        </row>
        <row r="42">
          <cell r="E42" t="str">
            <v>610103013</v>
          </cell>
          <cell r="F42" t="str">
            <v>Prestaciones Médicas Ambulatorias S.S.M.N.</v>
          </cell>
          <cell r="G42">
            <v>0</v>
          </cell>
        </row>
        <row r="43">
          <cell r="E43" t="str">
            <v>610103014</v>
          </cell>
          <cell r="F43" t="str">
            <v>Prestaciones Médicas Ambulatorias Particular</v>
          </cell>
          <cell r="G43">
            <v>0</v>
          </cell>
        </row>
        <row r="44">
          <cell r="E44" t="str">
            <v>610103015</v>
          </cell>
          <cell r="F44" t="str">
            <v>Prestaciones Médicas Hospitalarias Isapres</v>
          </cell>
          <cell r="G44">
            <v>0</v>
          </cell>
        </row>
        <row r="45">
          <cell r="E45" t="str">
            <v>610103016</v>
          </cell>
          <cell r="F45" t="str">
            <v>Prestaciones Médicas Hospitalarias Fonasa</v>
          </cell>
          <cell r="G45">
            <v>0</v>
          </cell>
        </row>
        <row r="46">
          <cell r="E46" t="str">
            <v>610103017</v>
          </cell>
          <cell r="F46" t="str">
            <v>Prestaciones Médicas Hospitalarias S.S.M.N.</v>
          </cell>
          <cell r="G46">
            <v>0</v>
          </cell>
        </row>
        <row r="47">
          <cell r="E47" t="str">
            <v>610103018</v>
          </cell>
          <cell r="F47" t="str">
            <v>Prestaciones Médicas Hospitalarias Particular</v>
          </cell>
          <cell r="G47">
            <v>0</v>
          </cell>
        </row>
        <row r="48">
          <cell r="E48" t="str">
            <v>610103019</v>
          </cell>
          <cell r="F48" t="str">
            <v>Imprenta</v>
          </cell>
          <cell r="G48">
            <v>0</v>
          </cell>
        </row>
        <row r="49">
          <cell r="E49" t="str">
            <v>610103020</v>
          </cell>
          <cell r="F49" t="str">
            <v>Exámenes de laboratorio</v>
          </cell>
          <cell r="G49">
            <v>1136933.3807408831</v>
          </cell>
        </row>
        <row r="50">
          <cell r="E50" t="str">
            <v>610103021</v>
          </cell>
          <cell r="F50" t="str">
            <v>Exámenes Médicos Especializados</v>
          </cell>
          <cell r="G50">
            <v>73322.816483685223</v>
          </cell>
        </row>
        <row r="51">
          <cell r="E51" t="str">
            <v>610103022</v>
          </cell>
          <cell r="F51" t="str">
            <v>Análisis de Laboratorio</v>
          </cell>
          <cell r="G51">
            <v>0</v>
          </cell>
        </row>
        <row r="52">
          <cell r="E52" t="str">
            <v>610103023</v>
          </cell>
          <cell r="F52" t="str">
            <v>Análisis de Materiales</v>
          </cell>
          <cell r="G52">
            <v>0</v>
          </cell>
        </row>
        <row r="53">
          <cell r="E53" t="str">
            <v>610103024</v>
          </cell>
          <cell r="F53" t="str">
            <v>Servicios de Ingeniería</v>
          </cell>
          <cell r="G53">
            <v>0</v>
          </cell>
        </row>
        <row r="54">
          <cell r="E54" t="str">
            <v>610103025</v>
          </cell>
          <cell r="F54" t="str">
            <v>Servicios de Computación</v>
          </cell>
          <cell r="G54">
            <v>0</v>
          </cell>
        </row>
        <row r="55">
          <cell r="E55" t="str">
            <v>610103026</v>
          </cell>
          <cell r="F55" t="str">
            <v>Toma de Encuesta/ y exámenes</v>
          </cell>
          <cell r="G55">
            <v>0</v>
          </cell>
        </row>
        <row r="56">
          <cell r="E56" t="str">
            <v>610103027</v>
          </cell>
          <cell r="F56" t="str">
            <v>Lavado ,  Reparación y Confección de Ropa</v>
          </cell>
          <cell r="G56">
            <v>0</v>
          </cell>
        </row>
        <row r="57">
          <cell r="E57" t="str">
            <v>610103028</v>
          </cell>
          <cell r="F57" t="str">
            <v>Cuotas de Socios</v>
          </cell>
          <cell r="G57">
            <v>0</v>
          </cell>
        </row>
        <row r="58">
          <cell r="E58" t="str">
            <v>610103029</v>
          </cell>
          <cell r="F58" t="str">
            <v>Revalidación de Título</v>
          </cell>
          <cell r="G58">
            <v>61960.519293666031</v>
          </cell>
        </row>
        <row r="59">
          <cell r="E59" t="str">
            <v>1218</v>
          </cell>
          <cell r="F59" t="str">
            <v>Prestaciones  Ambulatorias Serv. Universitarios</v>
          </cell>
          <cell r="G59">
            <v>0</v>
          </cell>
        </row>
        <row r="60">
          <cell r="E60" t="str">
            <v>1219</v>
          </cell>
          <cell r="F60" t="str">
            <v>Prestaciones  Hospitalarias Serv. Universitarios</v>
          </cell>
          <cell r="G60">
            <v>0</v>
          </cell>
        </row>
        <row r="61">
          <cell r="E61" t="str">
            <v>610101013</v>
          </cell>
          <cell r="F61" t="str">
            <v>Matrícula de Enseñanza Pre Básica, Básica y Media</v>
          </cell>
          <cell r="G61">
            <v>0</v>
          </cell>
        </row>
        <row r="62">
          <cell r="E62" t="str">
            <v>610101014</v>
          </cell>
          <cell r="F62" t="str">
            <v>Aranceles de Enseñanza Pre Básica, Básica y Media</v>
          </cell>
          <cell r="G62">
            <v>0</v>
          </cell>
        </row>
        <row r="63">
          <cell r="E63" t="str">
            <v>620303006</v>
          </cell>
          <cell r="F63" t="str">
            <v>Intereses Morosidad Enseñanza Básica y Media</v>
          </cell>
          <cell r="G63">
            <v>0</v>
          </cell>
        </row>
        <row r="64">
          <cell r="E64" t="str">
            <v>610101015</v>
          </cell>
          <cell r="F64" t="str">
            <v>Cuota de Incorporación M.Salas</v>
          </cell>
          <cell r="G64">
            <v>0</v>
          </cell>
        </row>
        <row r="65">
          <cell r="E65" t="str">
            <v>1220</v>
          </cell>
          <cell r="F65" t="str">
            <v>Otras Prest.Serv. Univers.</v>
          </cell>
          <cell r="G65">
            <v>0</v>
          </cell>
        </row>
        <row r="66">
          <cell r="E66" t="str">
            <v>610103030</v>
          </cell>
          <cell r="F66" t="str">
            <v>Toma de Exámenes</v>
          </cell>
          <cell r="G66">
            <v>0</v>
          </cell>
        </row>
        <row r="67">
          <cell r="E67" t="str">
            <v>610103031</v>
          </cell>
          <cell r="F67" t="str">
            <v>Auspicios</v>
          </cell>
          <cell r="G67">
            <v>19289.338683301343</v>
          </cell>
        </row>
        <row r="68">
          <cell r="E68" t="str">
            <v>610103032</v>
          </cell>
          <cell r="F68" t="str">
            <v>Servicios de Mantención y Reparación de Equipos</v>
          </cell>
          <cell r="G68">
            <v>0</v>
          </cell>
        </row>
        <row r="69">
          <cell r="E69" t="str">
            <v>610103033</v>
          </cell>
          <cell r="F69" t="str">
            <v>Servicios Centro Tecnológico de la Madera</v>
          </cell>
          <cell r="G69">
            <v>0</v>
          </cell>
        </row>
        <row r="70">
          <cell r="E70" t="str">
            <v>610103034</v>
          </cell>
          <cell r="F70" t="str">
            <v>Uso Bibliotecas</v>
          </cell>
          <cell r="G70">
            <v>0</v>
          </cell>
        </row>
        <row r="71">
          <cell r="E71" t="str">
            <v>610103035</v>
          </cell>
          <cell r="F71" t="str">
            <v>Servicios Agrícolas</v>
          </cell>
          <cell r="G71">
            <v>0</v>
          </cell>
        </row>
        <row r="72">
          <cell r="E72" t="str">
            <v>610103036</v>
          </cell>
          <cell r="F72" t="str">
            <v>Restauración Ambiental</v>
          </cell>
          <cell r="G72">
            <v>0</v>
          </cell>
        </row>
        <row r="73">
          <cell r="E73" t="str">
            <v>610104001</v>
          </cell>
          <cell r="F73" t="str">
            <v>Ingreso NASA Financiamiento Gasto</v>
          </cell>
          <cell r="G73">
            <v>0</v>
          </cell>
        </row>
        <row r="74">
          <cell r="E74" t="str">
            <v>610104003</v>
          </cell>
          <cell r="F74" t="str">
            <v>Proyectos de Investigación</v>
          </cell>
          <cell r="G74">
            <v>991888.91460652591</v>
          </cell>
        </row>
        <row r="75">
          <cell r="E75" t="str">
            <v>610104004</v>
          </cell>
          <cell r="F75" t="str">
            <v>Ingresos Proyectos Investigación Tercero Dólar</v>
          </cell>
          <cell r="G75">
            <v>0</v>
          </cell>
        </row>
        <row r="76">
          <cell r="E76" t="str">
            <v>610104013</v>
          </cell>
          <cell r="F76" t="str">
            <v xml:space="preserve">Cuota de Incorporación </v>
          </cell>
          <cell r="G76">
            <v>0</v>
          </cell>
        </row>
        <row r="77">
          <cell r="E77" t="str">
            <v>610104014</v>
          </cell>
          <cell r="F77" t="str">
            <v>Ingresos por Postulaciones</v>
          </cell>
          <cell r="G77">
            <v>0</v>
          </cell>
        </row>
        <row r="78">
          <cell r="E78" t="str">
            <v>610104015</v>
          </cell>
          <cell r="F78" t="str">
            <v>Cuota de Solidaridad</v>
          </cell>
          <cell r="G78">
            <v>0</v>
          </cell>
        </row>
        <row r="79">
          <cell r="E79" t="str">
            <v>3402</v>
          </cell>
          <cell r="F79" t="str">
            <v>Venta de Servicios (Años Anteriores)</v>
          </cell>
          <cell r="G79">
            <v>0</v>
          </cell>
        </row>
        <row r="80">
          <cell r="E80" t="str">
            <v>3403</v>
          </cell>
          <cell r="F80" t="str">
            <v>Venta de Productos (Años Anteriores)</v>
          </cell>
          <cell r="G80">
            <v>0</v>
          </cell>
        </row>
        <row r="81">
          <cell r="E81" t="str">
            <v>620301003</v>
          </cell>
          <cell r="F81" t="str">
            <v>De Casinos y Hogares</v>
          </cell>
          <cell r="G81">
            <v>0</v>
          </cell>
        </row>
        <row r="82">
          <cell r="E82" t="str">
            <v>620307001</v>
          </cell>
          <cell r="F82" t="str">
            <v>Venta de Bienes Generales</v>
          </cell>
          <cell r="G82">
            <v>0</v>
          </cell>
        </row>
        <row r="83">
          <cell r="E83" t="str">
            <v>620307003</v>
          </cell>
          <cell r="F83" t="str">
            <v>Venta de bienes Muebles</v>
          </cell>
          <cell r="G83">
            <v>826.58383493282156</v>
          </cell>
        </row>
        <row r="84">
          <cell r="E84" t="str">
            <v>620307004</v>
          </cell>
          <cell r="F84" t="str">
            <v>Costo venta de Bienes</v>
          </cell>
          <cell r="G84">
            <v>0</v>
          </cell>
        </row>
        <row r="85">
          <cell r="E85" t="str">
            <v>620307005</v>
          </cell>
          <cell r="F85" t="str">
            <v>Licores</v>
          </cell>
          <cell r="G85">
            <v>0</v>
          </cell>
        </row>
        <row r="86">
          <cell r="E86" t="str">
            <v>620307006</v>
          </cell>
          <cell r="F86" t="str">
            <v>Animales</v>
          </cell>
          <cell r="G86">
            <v>19389.750149712094</v>
          </cell>
        </row>
        <row r="87">
          <cell r="E87" t="str">
            <v>620307007</v>
          </cell>
          <cell r="F87" t="str">
            <v>Libros,Revistas,Apuntes</v>
          </cell>
          <cell r="G87">
            <v>2814.1418809980805</v>
          </cell>
        </row>
        <row r="88">
          <cell r="E88" t="str">
            <v>620307009</v>
          </cell>
          <cell r="F88" t="str">
            <v>Venta de Arena</v>
          </cell>
          <cell r="G88">
            <v>0</v>
          </cell>
        </row>
        <row r="89">
          <cell r="E89" t="str">
            <v>620307010</v>
          </cell>
          <cell r="F89" t="str">
            <v>Fotocopias</v>
          </cell>
          <cell r="G89">
            <v>4112.235961612284</v>
          </cell>
        </row>
        <row r="90">
          <cell r="E90" t="str">
            <v>620307011</v>
          </cell>
          <cell r="F90" t="str">
            <v>Materiales para Conservación de Docum.</v>
          </cell>
          <cell r="G90">
            <v>0</v>
          </cell>
        </row>
        <row r="91">
          <cell r="E91" t="str">
            <v>620307012</v>
          </cell>
          <cell r="F91" t="str">
            <v>Agrícolas</v>
          </cell>
          <cell r="G91">
            <v>0</v>
          </cell>
        </row>
        <row r="92">
          <cell r="E92" t="str">
            <v>620307013</v>
          </cell>
          <cell r="F92" t="str">
            <v>Muebles</v>
          </cell>
          <cell r="G92">
            <v>0</v>
          </cell>
        </row>
        <row r="93">
          <cell r="E93" t="str">
            <v>620307014</v>
          </cell>
          <cell r="F93" t="str">
            <v>Venta de Fotografias</v>
          </cell>
          <cell r="G93">
            <v>0</v>
          </cell>
        </row>
        <row r="94">
          <cell r="E94" t="str">
            <v>620307015</v>
          </cell>
          <cell r="F94" t="str">
            <v>Residuos y Dehechos Plásticos, madera, papel y otros</v>
          </cell>
          <cell r="G94">
            <v>0</v>
          </cell>
        </row>
        <row r="95">
          <cell r="E95" t="str">
            <v>620307016</v>
          </cell>
          <cell r="F95" t="str">
            <v>Agua Destilada</v>
          </cell>
          <cell r="G95">
            <v>0</v>
          </cell>
        </row>
        <row r="96">
          <cell r="E96" t="str">
            <v>620307017</v>
          </cell>
          <cell r="F96" t="str">
            <v>Venta de reactivos químicos y material fungible</v>
          </cell>
          <cell r="G96">
            <v>0</v>
          </cell>
        </row>
        <row r="97">
          <cell r="E97" t="str">
            <v>620307018</v>
          </cell>
          <cell r="F97" t="str">
            <v>Venta de artículos promocionales</v>
          </cell>
          <cell r="G97">
            <v>0</v>
          </cell>
        </row>
        <row r="98">
          <cell r="E98" t="str">
            <v>620307019</v>
          </cell>
          <cell r="F98" t="str">
            <v>Despachos de productos</v>
          </cell>
          <cell r="G98">
            <v>0</v>
          </cell>
        </row>
        <row r="99">
          <cell r="E99" t="str">
            <v>620307020</v>
          </cell>
          <cell r="F99" t="str">
            <v>Alimentos de Animales</v>
          </cell>
          <cell r="G99">
            <v>0</v>
          </cell>
        </row>
        <row r="100">
          <cell r="E100" t="str">
            <v>620307021</v>
          </cell>
          <cell r="F100" t="str">
            <v>Productos farmacéuticos veterinarios</v>
          </cell>
          <cell r="G100">
            <v>0</v>
          </cell>
        </row>
        <row r="101">
          <cell r="E101" t="str">
            <v>620307022</v>
          </cell>
          <cell r="F101" t="str">
            <v>Venta de Producto Farmacéuticos</v>
          </cell>
          <cell r="G101">
            <v>0</v>
          </cell>
        </row>
        <row r="102">
          <cell r="E102" t="str">
            <v>620307023</v>
          </cell>
          <cell r="F102" t="str">
            <v>Venta de Preservativos</v>
          </cell>
          <cell r="G102">
            <v>0</v>
          </cell>
        </row>
        <row r="103">
          <cell r="G103">
            <v>77178.192053742809</v>
          </cell>
        </row>
        <row r="104">
          <cell r="G104">
            <v>74115.132779270643</v>
          </cell>
        </row>
        <row r="105">
          <cell r="E105" t="str">
            <v>1400</v>
          </cell>
          <cell r="F105" t="str">
            <v>Renta de Inversiones</v>
          </cell>
          <cell r="G105">
            <v>0</v>
          </cell>
        </row>
        <row r="106">
          <cell r="E106" t="str">
            <v>620102001</v>
          </cell>
          <cell r="F106" t="str">
            <v>Arriendo de Bienes Propios</v>
          </cell>
          <cell r="G106">
            <v>74115.132779270643</v>
          </cell>
        </row>
        <row r="107">
          <cell r="E107" t="str">
            <v>620102002</v>
          </cell>
          <cell r="F107" t="str">
            <v>Arriendo de Bienes de Tercero</v>
          </cell>
          <cell r="G107">
            <v>0</v>
          </cell>
        </row>
        <row r="108">
          <cell r="E108" t="str">
            <v>620102004</v>
          </cell>
          <cell r="F108" t="str">
            <v>Dividendo Percibidos</v>
          </cell>
          <cell r="G108">
            <v>0</v>
          </cell>
        </row>
        <row r="109">
          <cell r="E109" t="str">
            <v>620102005</v>
          </cell>
          <cell r="F109" t="str">
            <v>Arriendo Recintos Deportivos</v>
          </cell>
          <cell r="G109">
            <v>0</v>
          </cell>
        </row>
        <row r="110">
          <cell r="G110">
            <v>3063.0592744721694</v>
          </cell>
        </row>
        <row r="111">
          <cell r="E111" t="str">
            <v>620101001</v>
          </cell>
          <cell r="F111" t="str">
            <v xml:space="preserve">Intereses por Depósitos a Plazo </v>
          </cell>
          <cell r="G111">
            <v>3063.0592744721694</v>
          </cell>
        </row>
        <row r="112">
          <cell r="G112">
            <v>0</v>
          </cell>
        </row>
        <row r="113">
          <cell r="E113" t="str">
            <v>620102004</v>
          </cell>
          <cell r="F113" t="str">
            <v>Dividendos  de Acciones</v>
          </cell>
          <cell r="G113">
            <v>0</v>
          </cell>
        </row>
        <row r="114">
          <cell r="E114" t="str">
            <v>Falta</v>
          </cell>
          <cell r="F114" t="str">
            <v>Dividendos Otras Acciones</v>
          </cell>
          <cell r="G114">
            <v>0</v>
          </cell>
        </row>
        <row r="115">
          <cell r="G115">
            <v>0</v>
          </cell>
        </row>
        <row r="116">
          <cell r="E116" t="str">
            <v>1405</v>
          </cell>
          <cell r="F116" t="str">
            <v>Otras Rentas de Inversiones</v>
          </cell>
          <cell r="G116">
            <v>0</v>
          </cell>
        </row>
        <row r="117">
          <cell r="E117" t="str">
            <v>620101010</v>
          </cell>
          <cell r="F117" t="str">
            <v>Intereses Becas Syff</v>
          </cell>
          <cell r="G117">
            <v>0</v>
          </cell>
        </row>
        <row r="118">
          <cell r="E118" t="str">
            <v>620101002</v>
          </cell>
          <cell r="F118" t="str">
            <v>Intereses Readecuación Planta Física</v>
          </cell>
          <cell r="G118">
            <v>0</v>
          </cell>
        </row>
        <row r="119">
          <cell r="E119" t="str">
            <v>620101009</v>
          </cell>
          <cell r="F119" t="str">
            <v>Interés Préstamo</v>
          </cell>
          <cell r="G119">
            <v>0</v>
          </cell>
        </row>
        <row r="120">
          <cell r="E120" t="str">
            <v>620101011</v>
          </cell>
          <cell r="F120" t="str">
            <v>Intereses por Préstamos</v>
          </cell>
          <cell r="G120">
            <v>0</v>
          </cell>
        </row>
        <row r="121">
          <cell r="E121" t="str">
            <v>2122</v>
          </cell>
          <cell r="F121" t="str">
            <v>Intereses por Cuentas Corrientes</v>
          </cell>
          <cell r="G121">
            <v>0</v>
          </cell>
        </row>
        <row r="122">
          <cell r="E122" t="str">
            <v>3404</v>
          </cell>
          <cell r="F122" t="str">
            <v>Renta de Inversiones (Años Anteriores)</v>
          </cell>
          <cell r="G122">
            <v>0</v>
          </cell>
        </row>
        <row r="123">
          <cell r="G123">
            <v>2926749.817481766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E126" t="str">
            <v>610101001</v>
          </cell>
          <cell r="F126" t="str">
            <v>Derecho Básicos de Pregrado</v>
          </cell>
          <cell r="G126">
            <v>0</v>
          </cell>
        </row>
        <row r="127">
          <cell r="G127">
            <v>0</v>
          </cell>
        </row>
        <row r="128">
          <cell r="E128" t="str">
            <v>610101003</v>
          </cell>
          <cell r="F128" t="str">
            <v>Ingreso Postgrado Der. Instit.</v>
          </cell>
          <cell r="G128">
            <v>0</v>
          </cell>
        </row>
        <row r="129">
          <cell r="E129" t="str">
            <v>610101010</v>
          </cell>
          <cell r="F129" t="str">
            <v>Derechos Básicos Postgrado (Sistema)</v>
          </cell>
          <cell r="G129">
            <v>0</v>
          </cell>
        </row>
        <row r="130">
          <cell r="E130" t="str">
            <v>1105</v>
          </cell>
          <cell r="F130" t="str">
            <v>D° Básicos Post-Título</v>
          </cell>
          <cell r="G130">
            <v>0</v>
          </cell>
        </row>
        <row r="131">
          <cell r="E131" t="str">
            <v>Falta</v>
          </cell>
          <cell r="F131" t="str">
            <v>Ingresos de Postgrado /D° de Inscripción</v>
          </cell>
          <cell r="G131">
            <v>0</v>
          </cell>
        </row>
        <row r="132">
          <cell r="G132">
            <v>0</v>
          </cell>
        </row>
        <row r="133">
          <cell r="F133" t="str">
            <v>Becas Internas</v>
          </cell>
          <cell r="G133">
            <v>0</v>
          </cell>
        </row>
        <row r="134">
          <cell r="E134" t="str">
            <v>610101002</v>
          </cell>
          <cell r="F134" t="str">
            <v xml:space="preserve">Recaudación Caja Sistema  </v>
          </cell>
          <cell r="G134">
            <v>0</v>
          </cell>
        </row>
        <row r="135">
          <cell r="E135" t="str">
            <v>1109</v>
          </cell>
          <cell r="F135" t="str">
            <v xml:space="preserve">Recaudación Banco </v>
          </cell>
          <cell r="G135">
            <v>0</v>
          </cell>
        </row>
        <row r="136">
          <cell r="E136" t="str">
            <v>1110</v>
          </cell>
          <cell r="F136" t="str">
            <v>Recaudación Caja Fuera Sistema</v>
          </cell>
          <cell r="G136">
            <v>0</v>
          </cell>
        </row>
        <row r="137">
          <cell r="E137" t="str">
            <v>1111</v>
          </cell>
          <cell r="F137" t="str">
            <v>Cheques Diferido Aranceles</v>
          </cell>
          <cell r="G137">
            <v>0</v>
          </cell>
        </row>
        <row r="138">
          <cell r="E138" t="str">
            <v>1112</v>
          </cell>
          <cell r="F138" t="str">
            <v>Recaudación DICOM</v>
          </cell>
          <cell r="G138">
            <v>0</v>
          </cell>
        </row>
        <row r="139">
          <cell r="F139" t="str">
            <v>Cheques Caducados</v>
          </cell>
          <cell r="G139">
            <v>0</v>
          </cell>
        </row>
        <row r="140">
          <cell r="F140" t="str">
            <v>Documentos por Cobrar</v>
          </cell>
          <cell r="G140">
            <v>0</v>
          </cell>
        </row>
        <row r="141">
          <cell r="F141" t="str">
            <v>Cheques Protestado Aranceles</v>
          </cell>
          <cell r="G141">
            <v>0</v>
          </cell>
        </row>
        <row r="142">
          <cell r="F142" t="str">
            <v>Becas Bicentenario, J.Gómez M., Pedagogía y Otras</v>
          </cell>
          <cell r="G142">
            <v>0</v>
          </cell>
        </row>
        <row r="143">
          <cell r="E143" t="str">
            <v>1602</v>
          </cell>
          <cell r="F143" t="str">
            <v>Becas de Reparación (Fdo. Desarrollo)</v>
          </cell>
          <cell r="G143">
            <v>0</v>
          </cell>
        </row>
        <row r="144">
          <cell r="E144" t="str">
            <v>610106011</v>
          </cell>
          <cell r="F144" t="str">
            <v>Aporte Suplemento Fdo. Solidario</v>
          </cell>
          <cell r="G144">
            <v>0</v>
          </cell>
        </row>
        <row r="145">
          <cell r="E145" t="str">
            <v>1702</v>
          </cell>
          <cell r="F145" t="str">
            <v>Aporte Fiscal  Fdo. Solidario</v>
          </cell>
          <cell r="G145">
            <v>0</v>
          </cell>
        </row>
        <row r="146">
          <cell r="E146" t="str">
            <v>1703</v>
          </cell>
          <cell r="F146" t="str">
            <v>Aporte S/ Ley  19.083</v>
          </cell>
          <cell r="G146">
            <v>0</v>
          </cell>
        </row>
        <row r="147">
          <cell r="E147" t="str">
            <v>2115</v>
          </cell>
          <cell r="F147" t="str">
            <v>Cheques Protestados Aranceles</v>
          </cell>
          <cell r="G147">
            <v>0</v>
          </cell>
        </row>
        <row r="148">
          <cell r="E148" t="str">
            <v>620303001</v>
          </cell>
          <cell r="F148" t="str">
            <v>Intereses Aranceles y Derechos de Pregrado</v>
          </cell>
          <cell r="G148">
            <v>0</v>
          </cell>
        </row>
        <row r="149">
          <cell r="E149" t="str">
            <v>620305005</v>
          </cell>
          <cell r="F149" t="str">
            <v>Recuperación gastos cobranza (FSCU)</v>
          </cell>
          <cell r="G149">
            <v>0</v>
          </cell>
        </row>
        <row r="150">
          <cell r="E150" t="str">
            <v>620305006</v>
          </cell>
          <cell r="F150" t="str">
            <v>Recuperación Gastos de Cobranza</v>
          </cell>
          <cell r="G150">
            <v>0</v>
          </cell>
        </row>
        <row r="151">
          <cell r="E151" t="str">
            <v>620301014</v>
          </cell>
          <cell r="F151" t="str">
            <v>Recuperación Créditos Castigado (FSCU)</v>
          </cell>
          <cell r="G151">
            <v>0</v>
          </cell>
        </row>
        <row r="152">
          <cell r="E152" t="str">
            <v>620306003</v>
          </cell>
          <cell r="F152" t="str">
            <v>Ajuste Aranceles y Derecho</v>
          </cell>
          <cell r="G152">
            <v>0</v>
          </cell>
        </row>
        <row r="153">
          <cell r="E153" t="str">
            <v>2200</v>
          </cell>
          <cell r="F153" t="str">
            <v>Fondo Solidario</v>
          </cell>
          <cell r="G153">
            <v>0</v>
          </cell>
        </row>
        <row r="154">
          <cell r="E154" t="str">
            <v>2201</v>
          </cell>
          <cell r="F154" t="str">
            <v>Recaudación Caja Crédito Universitario</v>
          </cell>
          <cell r="G154">
            <v>0</v>
          </cell>
        </row>
        <row r="155">
          <cell r="E155" t="str">
            <v>2202</v>
          </cell>
          <cell r="F155" t="str">
            <v>Recaudación Banco Crédito Universitario</v>
          </cell>
          <cell r="G155">
            <v>0</v>
          </cell>
        </row>
        <row r="156">
          <cell r="E156" t="str">
            <v>2203</v>
          </cell>
          <cell r="F156" t="str">
            <v>Recaudación Tesorería Gral. de la  República</v>
          </cell>
          <cell r="G156">
            <v>0</v>
          </cell>
        </row>
        <row r="157">
          <cell r="E157" t="str">
            <v>2204</v>
          </cell>
          <cell r="F157" t="str">
            <v>Recaudación ORSAN</v>
          </cell>
          <cell r="G157">
            <v>0</v>
          </cell>
        </row>
        <row r="158">
          <cell r="E158" t="str">
            <v>2205</v>
          </cell>
          <cell r="F158" t="str">
            <v>Fdo. Solid. Recaudac. Deudores Cruzados</v>
          </cell>
          <cell r="G158">
            <v>0</v>
          </cell>
        </row>
        <row r="159">
          <cell r="E159" t="str">
            <v>3411</v>
          </cell>
          <cell r="F159" t="str">
            <v>Aranceles Años Anteriores Pregrado</v>
          </cell>
          <cell r="G159">
            <v>0</v>
          </cell>
        </row>
        <row r="160">
          <cell r="E160" t="str">
            <v>4807</v>
          </cell>
          <cell r="F160" t="str">
            <v>Vta. Cartera Fdo. Solidario c/c I. Propios</v>
          </cell>
          <cell r="G160">
            <v>0</v>
          </cell>
        </row>
        <row r="161">
          <cell r="E161" t="str">
            <v>4812</v>
          </cell>
          <cell r="F161" t="str">
            <v>Becas Financiadas por los Organismos</v>
          </cell>
          <cell r="G161">
            <v>0</v>
          </cell>
        </row>
        <row r="162">
          <cell r="E162" t="str">
            <v>4820</v>
          </cell>
          <cell r="F162" t="str">
            <v>Vta.Cartera Fdo. Solidario c/c A. Fiscal</v>
          </cell>
          <cell r="G162">
            <v>0</v>
          </cell>
        </row>
        <row r="163">
          <cell r="E163" t="str">
            <v>8408</v>
          </cell>
          <cell r="F163" t="str">
            <v>Devolución Aranceles (Años Anteriores)</v>
          </cell>
          <cell r="G163">
            <v>0</v>
          </cell>
        </row>
        <row r="164">
          <cell r="E164" t="str">
            <v>8507</v>
          </cell>
          <cell r="F164" t="str">
            <v>Devolución Aranceles</v>
          </cell>
          <cell r="G164">
            <v>0</v>
          </cell>
        </row>
        <row r="165">
          <cell r="E165" t="str">
            <v>8519</v>
          </cell>
          <cell r="F165" t="str">
            <v>Cheques Protestado Aranceles</v>
          </cell>
          <cell r="G165">
            <v>0</v>
          </cell>
        </row>
        <row r="166">
          <cell r="E166" t="str">
            <v>8710</v>
          </cell>
          <cell r="F166" t="str">
            <v>Fdo. Solid. Egresos Deudores Cruzados</v>
          </cell>
          <cell r="G166">
            <v>0</v>
          </cell>
        </row>
        <row r="167">
          <cell r="E167" t="str">
            <v>9557</v>
          </cell>
          <cell r="F167" t="str">
            <v>Compra de Cartera al Fondo General</v>
          </cell>
          <cell r="G167">
            <v>0</v>
          </cell>
        </row>
        <row r="168">
          <cell r="E168" t="str">
            <v>Falta</v>
          </cell>
          <cell r="F168" t="str">
            <v>Devolución Deudores Otras Universidades</v>
          </cell>
          <cell r="G168">
            <v>0</v>
          </cell>
        </row>
        <row r="169">
          <cell r="G169">
            <v>2926749.817481766</v>
          </cell>
        </row>
        <row r="170">
          <cell r="E170" t="str">
            <v>1121</v>
          </cell>
          <cell r="F170" t="str">
            <v>Ingresos Magister BID</v>
          </cell>
          <cell r="G170">
            <v>0</v>
          </cell>
        </row>
        <row r="171">
          <cell r="E171" t="str">
            <v>610101004</v>
          </cell>
          <cell r="F171" t="str">
            <v>Arancel de Postgrado</v>
          </cell>
          <cell r="G171">
            <v>396212.72272168909</v>
          </cell>
        </row>
        <row r="172">
          <cell r="E172" t="str">
            <v>610101009</v>
          </cell>
          <cell r="F172" t="str">
            <v>Aranceles de Postítulo</v>
          </cell>
          <cell r="G172">
            <v>2530537.0947600771</v>
          </cell>
        </row>
        <row r="173">
          <cell r="E173" t="str">
            <v>1114</v>
          </cell>
          <cell r="F173" t="str">
            <v>Ingresos  Postgrado</v>
          </cell>
          <cell r="G173">
            <v>0</v>
          </cell>
        </row>
        <row r="174">
          <cell r="E174" t="str">
            <v>1123</v>
          </cell>
          <cell r="F174" t="str">
            <v>Otros Derechos</v>
          </cell>
          <cell r="G174">
            <v>0</v>
          </cell>
        </row>
        <row r="175">
          <cell r="E175" t="str">
            <v>1124</v>
          </cell>
          <cell r="F175" t="str">
            <v>Toma de Exámenes</v>
          </cell>
          <cell r="G175">
            <v>0</v>
          </cell>
        </row>
        <row r="176">
          <cell r="E176" t="str">
            <v>1125</v>
          </cell>
          <cell r="F176" t="str">
            <v>Ingresos Postítulo</v>
          </cell>
          <cell r="G176">
            <v>0</v>
          </cell>
        </row>
        <row r="177">
          <cell r="E177" t="str">
            <v>620303005</v>
          </cell>
          <cell r="F177" t="str">
            <v>Interés Arancel Postgrado</v>
          </cell>
          <cell r="G177">
            <v>0</v>
          </cell>
        </row>
        <row r="178">
          <cell r="E178" t="str">
            <v>3401</v>
          </cell>
          <cell r="F178" t="str">
            <v>Ingresos de Docencia</v>
          </cell>
          <cell r="G178">
            <v>0</v>
          </cell>
        </row>
        <row r="179">
          <cell r="G179">
            <v>0</v>
          </cell>
        </row>
        <row r="180">
          <cell r="G180">
            <v>0</v>
          </cell>
        </row>
        <row r="181">
          <cell r="E181" t="str">
            <v>620301013</v>
          </cell>
          <cell r="F181" t="str">
            <v>Venta de Activos Físicos</v>
          </cell>
          <cell r="G181">
            <v>0</v>
          </cell>
        </row>
        <row r="182">
          <cell r="E182" t="str">
            <v>3410</v>
          </cell>
          <cell r="F182" t="str">
            <v>Venta de Activos Físicos (Años Anteriores)</v>
          </cell>
          <cell r="G182">
            <v>0</v>
          </cell>
        </row>
        <row r="183">
          <cell r="G183">
            <v>0</v>
          </cell>
        </row>
        <row r="184">
          <cell r="E184" t="str">
            <v>2101</v>
          </cell>
          <cell r="F184" t="str">
            <v xml:space="preserve"> Intereses Ganados Venta  RTU</v>
          </cell>
          <cell r="G184">
            <v>0</v>
          </cell>
        </row>
        <row r="185">
          <cell r="E185" t="str">
            <v>2140</v>
          </cell>
          <cell r="F185" t="str">
            <v xml:space="preserve"> Capital Venta  RTU</v>
          </cell>
          <cell r="G185">
            <v>0</v>
          </cell>
        </row>
        <row r="186">
          <cell r="E186" t="str">
            <v>2901</v>
          </cell>
          <cell r="F186" t="str">
            <v>Venta de Activos Financieros</v>
          </cell>
          <cell r="G186">
            <v>0</v>
          </cell>
        </row>
        <row r="187">
          <cell r="E187" t="str">
            <v>2902</v>
          </cell>
          <cell r="F187" t="str">
            <v>Venta de Acciones</v>
          </cell>
          <cell r="G187">
            <v>0</v>
          </cell>
        </row>
        <row r="188">
          <cell r="E188" t="str">
            <v>3409</v>
          </cell>
          <cell r="F188" t="str">
            <v>Venta de Activos Financieros (Años Anteriores)</v>
          </cell>
          <cell r="G188">
            <v>0</v>
          </cell>
        </row>
        <row r="189">
          <cell r="G189">
            <v>789991.92220729368</v>
          </cell>
        </row>
        <row r="190">
          <cell r="G190">
            <v>124520.20849136276</v>
          </cell>
        </row>
        <row r="191">
          <cell r="E191" t="str">
            <v>610105002</v>
          </cell>
          <cell r="F191" t="str">
            <v>Donaciones Art. 69 Ley N° 18,681</v>
          </cell>
          <cell r="G191">
            <v>88789.343999999997</v>
          </cell>
        </row>
        <row r="192">
          <cell r="E192" t="str">
            <v>610105001</v>
          </cell>
          <cell r="F192" t="str">
            <v>Donaciones de Dinero</v>
          </cell>
          <cell r="G192">
            <v>30565.368491362766</v>
          </cell>
        </row>
        <row r="193">
          <cell r="E193" t="str">
            <v>610105009</v>
          </cell>
          <cell r="F193" t="str">
            <v>Donaciones Organismos Internacionales</v>
          </cell>
          <cell r="G193">
            <v>0</v>
          </cell>
        </row>
        <row r="194">
          <cell r="E194" t="str">
            <v>610105011</v>
          </cell>
          <cell r="F194" t="str">
            <v>Donaciones de Bienes no Afecta a Leyes</v>
          </cell>
          <cell r="G194">
            <v>5165.4960000000001</v>
          </cell>
        </row>
        <row r="195">
          <cell r="E195" t="str">
            <v>610105006</v>
          </cell>
          <cell r="F195" t="str">
            <v>Donación Culturales</v>
          </cell>
          <cell r="G195">
            <v>0</v>
          </cell>
        </row>
        <row r="196">
          <cell r="E196" t="str">
            <v>610105008</v>
          </cell>
          <cell r="F196" t="str">
            <v>Donaciones Universitaria</v>
          </cell>
          <cell r="G196">
            <v>0</v>
          </cell>
        </row>
        <row r="197">
          <cell r="E197" t="str">
            <v>2507</v>
          </cell>
          <cell r="F197" t="str">
            <v>Aporte a Instituciones Nacionales e Internacionales</v>
          </cell>
          <cell r="G197">
            <v>0</v>
          </cell>
        </row>
        <row r="198">
          <cell r="G198">
            <v>665471.71371593093</v>
          </cell>
        </row>
        <row r="199">
          <cell r="E199" t="str">
            <v>610107008</v>
          </cell>
          <cell r="F199" t="str">
            <v>Aporte Fiscal Conv. Activ. Interés Nacional</v>
          </cell>
          <cell r="G199">
            <v>0</v>
          </cell>
        </row>
        <row r="200">
          <cell r="E200" t="str">
            <v>610107005</v>
          </cell>
          <cell r="F200" t="str">
            <v>Concurso Proy. Institucionales Fdo.Gral.</v>
          </cell>
          <cell r="G200">
            <v>0</v>
          </cell>
        </row>
        <row r="201">
          <cell r="E201" t="str">
            <v>610107009</v>
          </cell>
          <cell r="F201" t="str">
            <v>Concurso Proy. Institucionales Organ.</v>
          </cell>
          <cell r="G201">
            <v>0</v>
          </cell>
        </row>
        <row r="202">
          <cell r="E202" t="str">
            <v>1506</v>
          </cell>
          <cell r="F202" t="str">
            <v>Aportes Fiscales por Distribuir</v>
          </cell>
          <cell r="G202">
            <v>0</v>
          </cell>
        </row>
        <row r="203">
          <cell r="E203" t="str">
            <v>610108001</v>
          </cell>
          <cell r="F203" t="str">
            <v>Aguinaldos y Bonificaciones</v>
          </cell>
          <cell r="G203">
            <v>0</v>
          </cell>
        </row>
        <row r="204">
          <cell r="E204" t="str">
            <v>1508</v>
          </cell>
          <cell r="F204" t="str">
            <v>Otros Aportes</v>
          </cell>
          <cell r="G204">
            <v>0</v>
          </cell>
        </row>
        <row r="205">
          <cell r="E205" t="str">
            <v>610104010</v>
          </cell>
          <cell r="F205" t="str">
            <v>Aporte FONDEF Proyecto</v>
          </cell>
          <cell r="G205">
            <v>112418.18542802303</v>
          </cell>
        </row>
        <row r="206">
          <cell r="E206" t="str">
            <v>1510</v>
          </cell>
          <cell r="F206" t="str">
            <v>Aporte Proyectos por Convenio de  Desempeño</v>
          </cell>
          <cell r="G206">
            <v>0</v>
          </cell>
        </row>
        <row r="207">
          <cell r="E207" t="str">
            <v>1513</v>
          </cell>
          <cell r="F207" t="str">
            <v>Proyectos Mecesup 1999</v>
          </cell>
          <cell r="G207">
            <v>0</v>
          </cell>
        </row>
        <row r="208">
          <cell r="E208" t="str">
            <v>1514</v>
          </cell>
          <cell r="F208" t="str">
            <v>Proyectos Mecesup 2000</v>
          </cell>
          <cell r="G208">
            <v>0</v>
          </cell>
        </row>
        <row r="209">
          <cell r="E209" t="str">
            <v>610107010</v>
          </cell>
          <cell r="F209" t="str">
            <v>Recursos Convenio de Desempeño</v>
          </cell>
          <cell r="G209">
            <v>0</v>
          </cell>
        </row>
        <row r="210">
          <cell r="E210" t="str">
            <v>610107014</v>
          </cell>
          <cell r="F210" t="str">
            <v>Proyectos Mecesup /2002</v>
          </cell>
          <cell r="G210">
            <v>0</v>
          </cell>
        </row>
        <row r="211">
          <cell r="E211" t="str">
            <v>610107015</v>
          </cell>
          <cell r="F211" t="str">
            <v>Proyectos Mecesup /2003</v>
          </cell>
          <cell r="G211">
            <v>0</v>
          </cell>
        </row>
        <row r="212">
          <cell r="E212" t="str">
            <v>610107016</v>
          </cell>
          <cell r="F212" t="str">
            <v>Proyectos Mecesup /2004</v>
          </cell>
          <cell r="G212">
            <v>0</v>
          </cell>
        </row>
        <row r="213">
          <cell r="E213" t="str">
            <v>610107017</v>
          </cell>
          <cell r="F213" t="str">
            <v>Proyectos Mecesup /2006</v>
          </cell>
          <cell r="G213">
            <v>0</v>
          </cell>
        </row>
        <row r="214">
          <cell r="E214" t="str">
            <v>1603</v>
          </cell>
          <cell r="F214" t="str">
            <v>Becas de Mantención  (Fdo. Desarrollo)</v>
          </cell>
          <cell r="G214">
            <v>0</v>
          </cell>
        </row>
        <row r="215">
          <cell r="E215" t="str">
            <v>2117</v>
          </cell>
          <cell r="F215" t="str">
            <v>FUPF</v>
          </cell>
          <cell r="G215">
            <v>0</v>
          </cell>
        </row>
        <row r="216">
          <cell r="E216" t="str">
            <v>2166</v>
          </cell>
          <cell r="F216" t="str">
            <v>Ingresos FONDEF Financiamiento Gasto</v>
          </cell>
          <cell r="G216">
            <v>0</v>
          </cell>
        </row>
        <row r="217">
          <cell r="E217" t="str">
            <v>2167</v>
          </cell>
          <cell r="F217" t="str">
            <v>Otros Aportes Convenio FONDEF</v>
          </cell>
          <cell r="G217">
            <v>0</v>
          </cell>
        </row>
        <row r="218">
          <cell r="E218" t="str">
            <v>2511</v>
          </cell>
          <cell r="F218" t="str">
            <v>Ingresos FONDEF Financiamiento Gasto</v>
          </cell>
          <cell r="G218">
            <v>0</v>
          </cell>
        </row>
        <row r="219">
          <cell r="E219" t="str">
            <v>2512</v>
          </cell>
          <cell r="F219" t="str">
            <v>Otros Aportes Convenio FONDEF</v>
          </cell>
          <cell r="G219">
            <v>0</v>
          </cell>
        </row>
        <row r="220">
          <cell r="E220" t="str">
            <v>610108016</v>
          </cell>
          <cell r="F220" t="str">
            <v>Gasto Administraciòn Sup. FONDEF</v>
          </cell>
          <cell r="G220">
            <v>0</v>
          </cell>
        </row>
        <row r="221">
          <cell r="E221" t="str">
            <v>2536</v>
          </cell>
          <cell r="F221" t="str">
            <v>Aporte FONDEF  Proyectos</v>
          </cell>
          <cell r="G221">
            <v>0</v>
          </cell>
        </row>
        <row r="222">
          <cell r="E222" t="str">
            <v>2537</v>
          </cell>
          <cell r="F222" t="str">
            <v>Aporte FONDEF  Proyectos</v>
          </cell>
          <cell r="G222">
            <v>0</v>
          </cell>
        </row>
        <row r="223">
          <cell r="E223" t="str">
            <v>610108019</v>
          </cell>
          <cell r="F223" t="str">
            <v>Gastos Administración FONDAP</v>
          </cell>
          <cell r="G223">
            <v>0</v>
          </cell>
        </row>
        <row r="224">
          <cell r="E224" t="str">
            <v>610108010</v>
          </cell>
          <cell r="F224" t="str">
            <v>Fondecyt Gastos de Administración</v>
          </cell>
          <cell r="G224">
            <v>225208.34556238004</v>
          </cell>
        </row>
        <row r="225">
          <cell r="E225" t="str">
            <v>610108011</v>
          </cell>
          <cell r="F225" t="str">
            <v>Fondecyt Bienes de Capital</v>
          </cell>
          <cell r="G225">
            <v>137316.01550095971</v>
          </cell>
        </row>
        <row r="226">
          <cell r="E226" t="str">
            <v>610107007-108014</v>
          </cell>
          <cell r="F226" t="str">
            <v>Aporte FONDEF</v>
          </cell>
          <cell r="G226">
            <v>0</v>
          </cell>
        </row>
        <row r="227">
          <cell r="E227" t="str">
            <v>2604</v>
          </cell>
          <cell r="F227" t="str">
            <v>Otros Servicio Públicos</v>
          </cell>
          <cell r="G227">
            <v>0</v>
          </cell>
        </row>
        <row r="228">
          <cell r="E228" t="str">
            <v>610108003</v>
          </cell>
          <cell r="F228" t="str">
            <v>Municipalidades</v>
          </cell>
          <cell r="G228">
            <v>0</v>
          </cell>
        </row>
        <row r="229">
          <cell r="E229" t="str">
            <v>610108004</v>
          </cell>
          <cell r="F229" t="str">
            <v>Ministerios / Becas Valech (Postgrado)</v>
          </cell>
          <cell r="G229">
            <v>0</v>
          </cell>
        </row>
        <row r="230">
          <cell r="E230" t="str">
            <v>2607</v>
          </cell>
          <cell r="F230" t="str">
            <v>Cátedra Presidencial</v>
          </cell>
          <cell r="G230">
            <v>0</v>
          </cell>
        </row>
        <row r="231">
          <cell r="E231" t="str">
            <v>610108018</v>
          </cell>
          <cell r="F231" t="str">
            <v>Aportes de Instituciones Nacionales e Internacionales</v>
          </cell>
          <cell r="G231">
            <v>190529.16722456814</v>
          </cell>
        </row>
        <row r="232">
          <cell r="E232" t="str">
            <v>610108021</v>
          </cell>
          <cell r="F232" t="str">
            <v>Aporte Proyectos Anillo</v>
          </cell>
          <cell r="G232">
            <v>0</v>
          </cell>
        </row>
        <row r="233">
          <cell r="E233" t="str">
            <v>610108023</v>
          </cell>
          <cell r="F233" t="str">
            <v>Aporte Proyectos Innova Chile</v>
          </cell>
          <cell r="G233">
            <v>0</v>
          </cell>
        </row>
        <row r="234">
          <cell r="E234" t="str">
            <v>3407</v>
          </cell>
          <cell r="F234" t="str">
            <v>Transferencias Sector Público (Años Anteriores)</v>
          </cell>
          <cell r="G234">
            <v>0</v>
          </cell>
        </row>
        <row r="235">
          <cell r="E235" t="str">
            <v>3904</v>
          </cell>
          <cell r="F235" t="str">
            <v>Bonificaciones y Aguinaldos</v>
          </cell>
          <cell r="G235">
            <v>0</v>
          </cell>
        </row>
        <row r="236">
          <cell r="E236" t="str">
            <v>5711</v>
          </cell>
          <cell r="F236" t="str">
            <v>Cátedra Presidencial</v>
          </cell>
          <cell r="G236">
            <v>0</v>
          </cell>
        </row>
        <row r="237">
          <cell r="E237" t="str">
            <v>INTERNO</v>
          </cell>
          <cell r="F237" t="str">
            <v>Aporte Suplemento Fondo Solidario</v>
          </cell>
          <cell r="G237">
            <v>0</v>
          </cell>
        </row>
        <row r="238">
          <cell r="E238" t="str">
            <v>610106015</v>
          </cell>
          <cell r="F238" t="str">
            <v>Intereses Devengado Cartera</v>
          </cell>
          <cell r="G238">
            <v>0</v>
          </cell>
        </row>
        <row r="239">
          <cell r="E239" t="str">
            <v>INTERNO</v>
          </cell>
          <cell r="F239" t="str">
            <v xml:space="preserve">Becas Externas de Pregrado (Fdo. Desarrollo) </v>
          </cell>
          <cell r="G239">
            <v>0</v>
          </cell>
        </row>
        <row r="240">
          <cell r="E240" t="str">
            <v>INTERNO</v>
          </cell>
          <cell r="F240" t="str">
            <v>Bonificación Diciembre</v>
          </cell>
          <cell r="G240">
            <v>0</v>
          </cell>
        </row>
        <row r="241">
          <cell r="G241">
            <v>0</v>
          </cell>
        </row>
        <row r="242">
          <cell r="G242">
            <v>0</v>
          </cell>
        </row>
        <row r="243">
          <cell r="E243" t="str">
            <v>3601</v>
          </cell>
          <cell r="F243" t="str">
            <v>Endeudamiento Bancario</v>
          </cell>
          <cell r="G243">
            <v>0</v>
          </cell>
        </row>
        <row r="244">
          <cell r="G244">
            <v>0</v>
          </cell>
        </row>
        <row r="245">
          <cell r="E245" t="str">
            <v>3601</v>
          </cell>
          <cell r="F245" t="str">
            <v>Endeudamiento Bancario</v>
          </cell>
          <cell r="G245">
            <v>0</v>
          </cell>
        </row>
        <row r="246">
          <cell r="G246">
            <v>0</v>
          </cell>
        </row>
        <row r="247">
          <cell r="E247" t="str">
            <v>XXXX</v>
          </cell>
          <cell r="G247">
            <v>0</v>
          </cell>
        </row>
        <row r="248">
          <cell r="G248">
            <v>0</v>
          </cell>
        </row>
        <row r="249">
          <cell r="G249">
            <v>0</v>
          </cell>
        </row>
        <row r="250">
          <cell r="E250" t="str">
            <v>610107002</v>
          </cell>
          <cell r="F250" t="str">
            <v>Aporte Fiscal Directo</v>
          </cell>
          <cell r="G250">
            <v>0</v>
          </cell>
        </row>
        <row r="251">
          <cell r="G251">
            <v>0</v>
          </cell>
        </row>
        <row r="252">
          <cell r="E252" t="str">
            <v>610107003</v>
          </cell>
          <cell r="F252" t="str">
            <v>Aporte Fiscal  Indirecto</v>
          </cell>
          <cell r="G252">
            <v>0</v>
          </cell>
        </row>
        <row r="253">
          <cell r="G253">
            <v>0</v>
          </cell>
        </row>
        <row r="254">
          <cell r="E254" t="str">
            <v>Interno</v>
          </cell>
          <cell r="G254">
            <v>0</v>
          </cell>
        </row>
        <row r="255">
          <cell r="G255">
            <v>0</v>
          </cell>
        </row>
        <row r="256">
          <cell r="E256" t="str">
            <v>XXXX</v>
          </cell>
          <cell r="G256">
            <v>0</v>
          </cell>
        </row>
        <row r="257">
          <cell r="G257">
            <v>0</v>
          </cell>
        </row>
        <row r="258">
          <cell r="G258">
            <v>0</v>
          </cell>
        </row>
        <row r="259">
          <cell r="E259" t="str">
            <v>INTERNO</v>
          </cell>
          <cell r="G259">
            <v>0</v>
          </cell>
        </row>
        <row r="260">
          <cell r="G260">
            <v>0</v>
          </cell>
        </row>
        <row r="261">
          <cell r="E261" t="str">
            <v>2108</v>
          </cell>
          <cell r="F261" t="str">
            <v>Recup. Préstamos Habitacionales (Entidades Derivadas)</v>
          </cell>
          <cell r="G261">
            <v>0</v>
          </cell>
        </row>
        <row r="262">
          <cell r="E262" t="str">
            <v>2112</v>
          </cell>
          <cell r="F262" t="str">
            <v>Deudas Entidades Derivadas</v>
          </cell>
          <cell r="G262">
            <v>0</v>
          </cell>
        </row>
        <row r="263">
          <cell r="G263">
            <v>17614200.439454895</v>
          </cell>
        </row>
        <row r="264">
          <cell r="G264">
            <v>0</v>
          </cell>
        </row>
        <row r="265">
          <cell r="E265" t="str">
            <v>610108005</v>
          </cell>
          <cell r="F265" t="str">
            <v>Aporte Lotería</v>
          </cell>
          <cell r="G265">
            <v>0</v>
          </cell>
        </row>
        <row r="266">
          <cell r="G266">
            <v>17614200.439454895</v>
          </cell>
        </row>
        <row r="267">
          <cell r="E267" t="str">
            <v>2127</v>
          </cell>
          <cell r="F267" t="str">
            <v>Ingresos del Personal</v>
          </cell>
          <cell r="G267">
            <v>0</v>
          </cell>
        </row>
        <row r="268">
          <cell r="E268" t="str">
            <v>2129</v>
          </cell>
          <cell r="F268" t="str">
            <v>Derechos de Aguas</v>
          </cell>
          <cell r="G268">
            <v>0</v>
          </cell>
        </row>
        <row r="269">
          <cell r="E269" t="str">
            <v>620303002</v>
          </cell>
          <cell r="F269" t="str">
            <v>Intereses Deudores y Otros</v>
          </cell>
          <cell r="G269">
            <v>226.96254510556625</v>
          </cell>
        </row>
        <row r="270">
          <cell r="E270" t="str">
            <v>620305004</v>
          </cell>
          <cell r="F270" t="str">
            <v>Recuperación Gastos Judiciales</v>
          </cell>
          <cell r="G270">
            <v>0</v>
          </cell>
        </row>
        <row r="271">
          <cell r="E271" t="str">
            <v>620305005</v>
          </cell>
          <cell r="F271" t="str">
            <v>Recuperación de Gastos de Cobranzas</v>
          </cell>
          <cell r="G271">
            <v>0</v>
          </cell>
        </row>
        <row r="272">
          <cell r="E272" t="str">
            <v>2131</v>
          </cell>
          <cell r="F272" t="str">
            <v>Anticipos de Clientes</v>
          </cell>
          <cell r="G272">
            <v>0</v>
          </cell>
        </row>
        <row r="273">
          <cell r="E273" t="str">
            <v>2134</v>
          </cell>
          <cell r="F273" t="str">
            <v>Recuperación Anticipo Remuneraciones Organismos</v>
          </cell>
          <cell r="G273">
            <v>0</v>
          </cell>
        </row>
        <row r="274">
          <cell r="E274" t="str">
            <v>2135</v>
          </cell>
          <cell r="F274" t="str">
            <v>Recuperación Anticipo a Contratistas</v>
          </cell>
          <cell r="G274">
            <v>0</v>
          </cell>
        </row>
        <row r="275">
          <cell r="E275" t="str">
            <v>2136</v>
          </cell>
          <cell r="F275" t="str">
            <v>Recuperación Giros a rendir</v>
          </cell>
          <cell r="G275">
            <v>0</v>
          </cell>
        </row>
        <row r="276">
          <cell r="E276" t="str">
            <v>2137</v>
          </cell>
          <cell r="F276" t="str">
            <v>Recuperación Fondo Fijo</v>
          </cell>
          <cell r="G276">
            <v>0</v>
          </cell>
        </row>
        <row r="277">
          <cell r="E277" t="str">
            <v>2138</v>
          </cell>
          <cell r="F277" t="str">
            <v>Recuperación Anticipo Proveedores</v>
          </cell>
          <cell r="G277">
            <v>0</v>
          </cell>
        </row>
        <row r="278">
          <cell r="E278" t="str">
            <v>2139</v>
          </cell>
          <cell r="F278" t="str">
            <v>Ingresos Varios</v>
          </cell>
          <cell r="G278">
            <v>0</v>
          </cell>
        </row>
        <row r="279">
          <cell r="E279" t="str">
            <v>2153</v>
          </cell>
          <cell r="F279" t="str">
            <v>Reajuste Garantía Arrendamiento</v>
          </cell>
          <cell r="G279">
            <v>0</v>
          </cell>
        </row>
        <row r="280">
          <cell r="E280" t="str">
            <v>2155</v>
          </cell>
          <cell r="F280" t="str">
            <v>Dev.Remuneraciones Académicos y No Académicos</v>
          </cell>
          <cell r="G280">
            <v>0</v>
          </cell>
        </row>
        <row r="281">
          <cell r="E281" t="str">
            <v>2156</v>
          </cell>
          <cell r="F281" t="str">
            <v>Recuperación Boletas de Garantía</v>
          </cell>
          <cell r="G281">
            <v>0</v>
          </cell>
        </row>
        <row r="282">
          <cell r="E282" t="str">
            <v>2157</v>
          </cell>
          <cell r="F282" t="str">
            <v>Recaudación DICOM</v>
          </cell>
          <cell r="G282">
            <v>0</v>
          </cell>
        </row>
        <row r="283">
          <cell r="E283" t="str">
            <v>2158</v>
          </cell>
          <cell r="F283" t="str">
            <v>Compra US$ al Mercado</v>
          </cell>
          <cell r="G283">
            <v>0</v>
          </cell>
        </row>
        <row r="284">
          <cell r="E284" t="str">
            <v>2161</v>
          </cell>
          <cell r="F284" t="str">
            <v>Ajuste Ingresos de Operación</v>
          </cell>
          <cell r="G284">
            <v>0</v>
          </cell>
        </row>
        <row r="285">
          <cell r="E285" t="str">
            <v>2168</v>
          </cell>
          <cell r="F285" t="str">
            <v>Otros Ingresos No Operacionales</v>
          </cell>
          <cell r="G285">
            <v>0</v>
          </cell>
        </row>
        <row r="286">
          <cell r="E286" t="str">
            <v>111401008</v>
          </cell>
          <cell r="F286" t="str">
            <v>Capacitación Anticipada</v>
          </cell>
          <cell r="G286">
            <v>0</v>
          </cell>
        </row>
        <row r="287">
          <cell r="E287" t="str">
            <v>620301001</v>
          </cell>
          <cell r="F287" t="str">
            <v>Garantías Hechas Efectivas</v>
          </cell>
          <cell r="G287">
            <v>0</v>
          </cell>
        </row>
        <row r="288">
          <cell r="E288" t="str">
            <v>620301002</v>
          </cell>
          <cell r="F288" t="str">
            <v>Otros Ingresosos del Personal</v>
          </cell>
          <cell r="G288">
            <v>0</v>
          </cell>
        </row>
        <row r="289">
          <cell r="E289" t="str">
            <v>2174</v>
          </cell>
          <cell r="F289" t="str">
            <v>Indemnización por Poliza Permanencia</v>
          </cell>
          <cell r="G289">
            <v>0</v>
          </cell>
        </row>
        <row r="290">
          <cell r="E290" t="str">
            <v>2414</v>
          </cell>
          <cell r="F290" t="str">
            <v>Sobreprecio en Otras Actividades</v>
          </cell>
          <cell r="G290">
            <v>0</v>
          </cell>
        </row>
        <row r="291">
          <cell r="E291" t="str">
            <v>2416</v>
          </cell>
          <cell r="F291" t="str">
            <v>Otros Ingresos Devolución IVA</v>
          </cell>
          <cell r="G291">
            <v>0</v>
          </cell>
        </row>
        <row r="292">
          <cell r="E292" t="str">
            <v>2701</v>
          </cell>
          <cell r="F292" t="str">
            <v>Fondos de Terceros</v>
          </cell>
          <cell r="G292">
            <v>0</v>
          </cell>
        </row>
        <row r="293">
          <cell r="E293" t="str">
            <v>2802</v>
          </cell>
          <cell r="F293" t="str">
            <v>Colocación Efectivo Equivalente</v>
          </cell>
          <cell r="G293">
            <v>0</v>
          </cell>
        </row>
        <row r="294">
          <cell r="E294" t="str">
            <v>2920</v>
          </cell>
          <cell r="F294" t="str">
            <v>Fondo renovación Planta Física</v>
          </cell>
          <cell r="G294">
            <v>0</v>
          </cell>
        </row>
        <row r="295">
          <cell r="E295" t="str">
            <v>3301</v>
          </cell>
          <cell r="F295" t="str">
            <v>Devolución Operación Renta</v>
          </cell>
          <cell r="G295">
            <v>0</v>
          </cell>
        </row>
        <row r="296">
          <cell r="E296" t="str">
            <v>3405</v>
          </cell>
          <cell r="F296" t="str">
            <v>Subsidios de Incapacidad Laboral (Años Anteriores)</v>
          </cell>
          <cell r="G296">
            <v>0</v>
          </cell>
        </row>
        <row r="297">
          <cell r="E297" t="str">
            <v>3406</v>
          </cell>
          <cell r="F297" t="str">
            <v>Ingresos  Generales  (Años Anteriores)</v>
          </cell>
          <cell r="G297">
            <v>0</v>
          </cell>
        </row>
        <row r="298">
          <cell r="E298" t="str">
            <v>3408</v>
          </cell>
          <cell r="F298" t="str">
            <v>Otros Ingresos (Años anteriores)</v>
          </cell>
          <cell r="G298">
            <v>0</v>
          </cell>
        </row>
        <row r="299">
          <cell r="E299" t="str">
            <v>610103004</v>
          </cell>
          <cell r="F299" t="str">
            <v>Carnet y Multas de Bibliotecas/ No incluir 2007</v>
          </cell>
          <cell r="G299">
            <v>0</v>
          </cell>
        </row>
        <row r="300">
          <cell r="E300" t="str">
            <v>610104012</v>
          </cell>
          <cell r="F300" t="str">
            <v>Menor Valor Incobrabilidad</v>
          </cell>
          <cell r="G300">
            <v>0</v>
          </cell>
        </row>
        <row r="301">
          <cell r="E301" t="str">
            <v>2126</v>
          </cell>
          <cell r="F301" t="str">
            <v>Arriendo de Bienes de Terceros</v>
          </cell>
          <cell r="G301">
            <v>0</v>
          </cell>
        </row>
        <row r="302">
          <cell r="E302" t="str">
            <v>620301005</v>
          </cell>
          <cell r="F302" t="str">
            <v>Indemnización por Siniestros Seguros</v>
          </cell>
          <cell r="G302">
            <v>3300.5190249520156</v>
          </cell>
        </row>
        <row r="303">
          <cell r="E303" t="str">
            <v>620301007</v>
          </cell>
          <cell r="F303" t="str">
            <v>Otros Ingresos Operativos/Ajuste</v>
          </cell>
          <cell r="G303">
            <v>0</v>
          </cell>
        </row>
        <row r="304">
          <cell r="E304" t="str">
            <v>620301011</v>
          </cell>
          <cell r="F304" t="str">
            <v>Utilidades Venta Derechos de Agua</v>
          </cell>
          <cell r="G304">
            <v>0</v>
          </cell>
        </row>
        <row r="305">
          <cell r="E305" t="str">
            <v>620301012</v>
          </cell>
          <cell r="F305" t="str">
            <v>Recuperación Subsidios Incapacidad Laboral</v>
          </cell>
          <cell r="G305">
            <v>0</v>
          </cell>
        </row>
        <row r="306">
          <cell r="E306" t="str">
            <v>620301017</v>
          </cell>
          <cell r="F306" t="str">
            <v>Utilidad por Diferencia de Cambio</v>
          </cell>
          <cell r="G306">
            <v>0</v>
          </cell>
        </row>
        <row r="307">
          <cell r="E307" t="str">
            <v>620301021</v>
          </cell>
          <cell r="F307" t="str">
            <v>Utilidad en Venta de Vehículos</v>
          </cell>
          <cell r="G307">
            <v>0</v>
          </cell>
        </row>
        <row r="308">
          <cell r="E308" t="str">
            <v>620301023</v>
          </cell>
          <cell r="F308" t="str">
            <v>Utilidad en Venta de Muebles y Enseres</v>
          </cell>
          <cell r="G308">
            <v>0</v>
          </cell>
        </row>
        <row r="309">
          <cell r="E309" t="str">
            <v>620301027</v>
          </cell>
          <cell r="F309" t="str">
            <v>Sala Cuna y Jardín Infantil</v>
          </cell>
          <cell r="G309">
            <v>0</v>
          </cell>
        </row>
        <row r="310">
          <cell r="E310" t="str">
            <v>620301028</v>
          </cell>
          <cell r="F310" t="str">
            <v>Ingresos por Diferencia en Recepción</v>
          </cell>
          <cell r="G310">
            <v>0</v>
          </cell>
        </row>
        <row r="311">
          <cell r="E311" t="str">
            <v>620301029</v>
          </cell>
          <cell r="F311" t="str">
            <v>Arriendo Casillero Alumnos</v>
          </cell>
          <cell r="G311">
            <v>0</v>
          </cell>
        </row>
        <row r="312">
          <cell r="E312" t="str">
            <v>620301031</v>
          </cell>
          <cell r="F312" t="str">
            <v>Credenciales Universitaria TUI</v>
          </cell>
          <cell r="G312">
            <v>0</v>
          </cell>
        </row>
        <row r="313">
          <cell r="E313" t="str">
            <v>620301033</v>
          </cell>
          <cell r="F313" t="str">
            <v>Ingreso Gestión Pasantías Tecnológicas</v>
          </cell>
          <cell r="G313">
            <v>0</v>
          </cell>
        </row>
        <row r="314">
          <cell r="E314" t="str">
            <v>620301034</v>
          </cell>
          <cell r="F314" t="str">
            <v>Uso Marca Chuncho</v>
          </cell>
          <cell r="G314">
            <v>0</v>
          </cell>
        </row>
        <row r="315">
          <cell r="E315" t="str">
            <v>620301036</v>
          </cell>
          <cell r="F315" t="str">
            <v>Descuento Personal Afecto Ley 15.076</v>
          </cell>
          <cell r="G315">
            <v>0</v>
          </cell>
        </row>
        <row r="316">
          <cell r="E316" t="str">
            <v>620301039</v>
          </cell>
          <cell r="F316" t="str">
            <v>Ingresos por Descuentos al Personal</v>
          </cell>
          <cell r="G316">
            <v>0</v>
          </cell>
        </row>
        <row r="317">
          <cell r="E317" t="str">
            <v>60301041</v>
          </cell>
          <cell r="F317" t="str">
            <v>Anulación Descuento Aranceles Años Anteriores</v>
          </cell>
          <cell r="G317">
            <v>0</v>
          </cell>
        </row>
        <row r="318">
          <cell r="E318" t="str">
            <v>2102</v>
          </cell>
          <cell r="F318" t="str">
            <v>Multas</v>
          </cell>
          <cell r="G318">
            <v>0</v>
          </cell>
        </row>
        <row r="319">
          <cell r="E319" t="str">
            <v>620305001</v>
          </cell>
          <cell r="F319" t="str">
            <v>Recuperación Gastos Notariales por Protesto</v>
          </cell>
          <cell r="G319">
            <v>0</v>
          </cell>
        </row>
        <row r="320">
          <cell r="E320" t="str">
            <v>620308049</v>
          </cell>
          <cell r="F320" t="str">
            <v>Recursos por Programa VAE Fondo de Imagen Instit.</v>
          </cell>
          <cell r="G320">
            <v>0</v>
          </cell>
        </row>
        <row r="321">
          <cell r="E321" t="str">
            <v>620309001</v>
          </cell>
          <cell r="F321" t="str">
            <v>Traspasos de Recursos</v>
          </cell>
          <cell r="G321">
            <v>1703.2710825335898</v>
          </cell>
        </row>
        <row r="322">
          <cell r="E322" t="str">
            <v>620309002</v>
          </cell>
          <cell r="F322" t="str">
            <v>Traspaso de Recursos a Fondef</v>
          </cell>
          <cell r="G322">
            <v>0</v>
          </cell>
        </row>
        <row r="323">
          <cell r="E323" t="str">
            <v>620309011</v>
          </cell>
          <cell r="F323" t="str">
            <v>Fdo.Magister (Fdo. Apoyo al Postgrado (Mag. Y Tes.)</v>
          </cell>
          <cell r="G323">
            <v>0</v>
          </cell>
        </row>
        <row r="324">
          <cell r="E324" t="str">
            <v>620309012</v>
          </cell>
          <cell r="F324" t="str">
            <v>Actividades Estudiantiles</v>
          </cell>
          <cell r="G324">
            <v>0</v>
          </cell>
        </row>
        <row r="325">
          <cell r="E325" t="str">
            <v>620309014</v>
          </cell>
          <cell r="F325" t="str">
            <v>Gfondecyt Gasto de Administración</v>
          </cell>
          <cell r="G325">
            <v>0</v>
          </cell>
        </row>
        <row r="326">
          <cell r="E326" t="str">
            <v>620309015</v>
          </cell>
          <cell r="F326" t="str">
            <v>Fondo Central de Investigación</v>
          </cell>
          <cell r="G326">
            <v>52680.806802303261</v>
          </cell>
        </row>
        <row r="327">
          <cell r="E327" t="str">
            <v>620309018</v>
          </cell>
          <cell r="F327" t="str">
            <v>Traspaso DTI y Otros</v>
          </cell>
          <cell r="G327">
            <v>0</v>
          </cell>
        </row>
        <row r="328">
          <cell r="E328" t="str">
            <v>620309038</v>
          </cell>
          <cell r="F328" t="str">
            <v>Intereses Préstamos Organismos</v>
          </cell>
        </row>
        <row r="329">
          <cell r="E329" t="str">
            <v>620309041</v>
          </cell>
          <cell r="F329" t="str">
            <v>Fondef Gasto de Administración Superior 50% NC</v>
          </cell>
          <cell r="G329">
            <v>0</v>
          </cell>
        </row>
        <row r="330">
          <cell r="E330" t="str">
            <v>620309042</v>
          </cell>
          <cell r="F330" t="str">
            <v>Fondef Gasto de Administración Superior 50% Org.</v>
          </cell>
          <cell r="G330">
            <v>20374.009804222649</v>
          </cell>
        </row>
        <row r="331">
          <cell r="E331" t="str">
            <v>620309043</v>
          </cell>
          <cell r="F331" t="str">
            <v xml:space="preserve">Fondef Gasto de Administración Superior 50% </v>
          </cell>
          <cell r="G331">
            <v>0</v>
          </cell>
        </row>
        <row r="332">
          <cell r="E332" t="str">
            <v>620309050</v>
          </cell>
          <cell r="F332" t="str">
            <v>Traspaso Mecesup</v>
          </cell>
          <cell r="G332">
            <v>4144</v>
          </cell>
        </row>
        <row r="333">
          <cell r="E333" t="str">
            <v>620309053</v>
          </cell>
          <cell r="F333" t="str">
            <v>Becas Arancel SYLFF</v>
          </cell>
          <cell r="G333">
            <v>0</v>
          </cell>
        </row>
        <row r="334">
          <cell r="E334" t="str">
            <v>620309057</v>
          </cell>
          <cell r="F334" t="str">
            <v>Aporte Extraordinario Apoyo Activ. Académica</v>
          </cell>
          <cell r="G334">
            <v>0</v>
          </cell>
        </row>
        <row r="335">
          <cell r="E335" t="str">
            <v>620309059</v>
          </cell>
          <cell r="F335" t="str">
            <v>Aporte Funcionamiento MAC 1 Y 2</v>
          </cell>
          <cell r="G335">
            <v>0</v>
          </cell>
        </row>
        <row r="336">
          <cell r="E336" t="str">
            <v>620309061</v>
          </cell>
          <cell r="F336" t="str">
            <v>Desarrollo de Infraestructura Deportiva Estudiantil</v>
          </cell>
          <cell r="G336">
            <v>0</v>
          </cell>
        </row>
        <row r="337">
          <cell r="E337" t="str">
            <v>620309065</v>
          </cell>
          <cell r="F337" t="str">
            <v>Traspaso Recurso Venta de Base DEMRE</v>
          </cell>
        </row>
        <row r="338">
          <cell r="E338" t="str">
            <v>620309005</v>
          </cell>
          <cell r="F338" t="str">
            <v>Ventas Internas</v>
          </cell>
          <cell r="G338">
            <v>-7.1078694803873077E-2</v>
          </cell>
        </row>
        <row r="339">
          <cell r="E339" t="str">
            <v>2106</v>
          </cell>
          <cell r="F339" t="str">
            <v>Cheques Caducados Varios</v>
          </cell>
          <cell r="G339">
            <v>0</v>
          </cell>
        </row>
        <row r="340">
          <cell r="E340" t="str">
            <v>2107</v>
          </cell>
          <cell r="F340" t="str">
            <v>Legados</v>
          </cell>
          <cell r="G340">
            <v>0</v>
          </cell>
        </row>
        <row r="341">
          <cell r="E341" t="str">
            <v>2109</v>
          </cell>
          <cell r="F341" t="str">
            <v>Recuperación Préstamo Bienestar Estudiantil</v>
          </cell>
          <cell r="G341">
            <v>0</v>
          </cell>
        </row>
        <row r="342">
          <cell r="E342" t="str">
            <v>2110</v>
          </cell>
          <cell r="F342" t="str">
            <v>Cheques Protestados Varios</v>
          </cell>
          <cell r="G342">
            <v>0</v>
          </cell>
        </row>
        <row r="343">
          <cell r="E343" t="str">
            <v>2111</v>
          </cell>
          <cell r="F343" t="str">
            <v>Ingresos Sumarios en Trámites</v>
          </cell>
          <cell r="G343">
            <v>0</v>
          </cell>
        </row>
        <row r="344">
          <cell r="E344" t="str">
            <v>2113</v>
          </cell>
          <cell r="F344" t="str">
            <v>Flujos Transitorios de Ingresos</v>
          </cell>
          <cell r="G344">
            <v>0</v>
          </cell>
        </row>
        <row r="345">
          <cell r="E345" t="str">
            <v>2114</v>
          </cell>
          <cell r="F345" t="str">
            <v>Reemplazo de Cheques</v>
          </cell>
          <cell r="G345">
            <v>0</v>
          </cell>
        </row>
        <row r="346">
          <cell r="E346" t="str">
            <v>2118</v>
          </cell>
          <cell r="F346" t="str">
            <v>Cheques de Sueldos Caducados</v>
          </cell>
          <cell r="G346">
            <v>0</v>
          </cell>
        </row>
        <row r="347">
          <cell r="E347" t="str">
            <v>2119</v>
          </cell>
          <cell r="F347" t="str">
            <v>Multas Atrasos Pagos Aranceles</v>
          </cell>
          <cell r="G347">
            <v>0</v>
          </cell>
        </row>
        <row r="348">
          <cell r="F348" t="str">
            <v>INTERNO</v>
          </cell>
          <cell r="G348">
            <v>0</v>
          </cell>
        </row>
        <row r="349">
          <cell r="F349" t="str">
            <v>Otros [Transferencias a los Organismos</v>
          </cell>
          <cell r="G349">
            <v>17531770.941274472</v>
          </cell>
        </row>
        <row r="350">
          <cell r="E350" t="str">
            <v>620311001</v>
          </cell>
          <cell r="F350" t="str">
            <v>Transferencias Aporte Institucional</v>
          </cell>
          <cell r="G350">
            <v>8956119</v>
          </cell>
        </row>
        <row r="351">
          <cell r="E351" t="str">
            <v>620311004</v>
          </cell>
          <cell r="F351" t="str">
            <v>Transferencias Aporte Aranceles</v>
          </cell>
          <cell r="G351">
            <v>5851584</v>
          </cell>
        </row>
        <row r="352">
          <cell r="E352" t="str">
            <v>620311002</v>
          </cell>
          <cell r="F352" t="str">
            <v>Descentral. 50% Aranceles Años Anter.</v>
          </cell>
          <cell r="G352">
            <v>288824</v>
          </cell>
        </row>
        <row r="353">
          <cell r="E353" t="str">
            <v>620311003</v>
          </cell>
          <cell r="F353" t="str">
            <v>Aporte AFI</v>
          </cell>
          <cell r="G353">
            <v>342994</v>
          </cell>
        </row>
        <row r="354">
          <cell r="E354" t="str">
            <v>620313030</v>
          </cell>
          <cell r="F354" t="str">
            <v>Devolución S.I.L.</v>
          </cell>
          <cell r="G354">
            <v>210090</v>
          </cell>
        </row>
        <row r="355">
          <cell r="E355" t="str">
            <v>620308045</v>
          </cell>
          <cell r="F355" t="str">
            <v>Aporte no Recurrente</v>
          </cell>
          <cell r="G355">
            <v>8364.8191017274476</v>
          </cell>
        </row>
        <row r="356">
          <cell r="F356" t="str">
            <v>Bonificación Y Aguinaldos</v>
          </cell>
          <cell r="G356">
            <v>544298.7963685221</v>
          </cell>
        </row>
        <row r="357">
          <cell r="F357" t="str">
            <v>Programas Estudiantiles</v>
          </cell>
          <cell r="G357">
            <v>0</v>
          </cell>
        </row>
        <row r="358">
          <cell r="F358" t="str">
            <v>Programa de Desarrollo</v>
          </cell>
          <cell r="G358">
            <v>0</v>
          </cell>
        </row>
        <row r="359">
          <cell r="F359" t="str">
            <v>Programa Infraestructura</v>
          </cell>
          <cell r="G359">
            <v>0</v>
          </cell>
        </row>
        <row r="360">
          <cell r="E360" t="str">
            <v>620309054</v>
          </cell>
          <cell r="F360" t="str">
            <v>Overhead 2% Sobre Ingresos Organismos</v>
          </cell>
          <cell r="G360">
            <v>0</v>
          </cell>
        </row>
        <row r="361">
          <cell r="E361" t="str">
            <v xml:space="preserve"> </v>
          </cell>
          <cell r="F361" t="str">
            <v>Operaciones Años Anteriores</v>
          </cell>
          <cell r="G361">
            <v>0</v>
          </cell>
        </row>
        <row r="362">
          <cell r="F362" t="str">
            <v>Recursos Proyectos Planta Física</v>
          </cell>
          <cell r="G362">
            <v>600000</v>
          </cell>
        </row>
        <row r="363">
          <cell r="E363" t="str">
            <v>620308233</v>
          </cell>
          <cell r="F363" t="str">
            <v>Gastos Generales Fdo. General</v>
          </cell>
          <cell r="G363">
            <v>0</v>
          </cell>
        </row>
        <row r="364">
          <cell r="F364" t="str">
            <v>Recursos FDI</v>
          </cell>
          <cell r="G364">
            <v>0</v>
          </cell>
        </row>
        <row r="365">
          <cell r="F365" t="str">
            <v>Otros Recursos Fdo. General (Préstamos)</v>
          </cell>
          <cell r="G365">
            <v>0</v>
          </cell>
        </row>
        <row r="366">
          <cell r="E366" t="str">
            <v>620308118</v>
          </cell>
          <cell r="F366" t="str">
            <v>Bono Mejoramiento Renta Acádemica</v>
          </cell>
          <cell r="G366">
            <v>729496.32580422272</v>
          </cell>
        </row>
        <row r="367">
          <cell r="G367">
            <v>794960</v>
          </cell>
        </row>
        <row r="368">
          <cell r="E368" t="str">
            <v>3501</v>
          </cell>
          <cell r="F368" t="str">
            <v>Saldo Inicial de Caja (Disponible)</v>
          </cell>
          <cell r="G368">
            <v>700053</v>
          </cell>
        </row>
        <row r="369">
          <cell r="E369" t="str">
            <v>3502</v>
          </cell>
          <cell r="F369" t="str">
            <v xml:space="preserve">Colocaciones </v>
          </cell>
          <cell r="G369">
            <v>94907</v>
          </cell>
        </row>
        <row r="377">
          <cell r="E377" t="str">
            <v>6108</v>
          </cell>
          <cell r="F377" t="str">
            <v>Remuneraciones personal Directivo (Ajuste)</v>
          </cell>
          <cell r="G377">
            <v>974571.58474088297</v>
          </cell>
        </row>
        <row r="378">
          <cell r="G378">
            <v>10918886.174184261</v>
          </cell>
        </row>
        <row r="379">
          <cell r="E379" t="str">
            <v>510101003</v>
          </cell>
          <cell r="F379" t="str">
            <v>Remuneraciones Personal Académico</v>
          </cell>
          <cell r="G379">
            <v>4762667.9203454899</v>
          </cell>
        </row>
        <row r="380">
          <cell r="E380" t="str">
            <v>510101004</v>
          </cell>
          <cell r="F380" t="str">
            <v>Remuneraciones Personal  Ley 15.076</v>
          </cell>
          <cell r="G380">
            <v>4837028.5495201536</v>
          </cell>
        </row>
        <row r="381">
          <cell r="E381" t="str">
            <v>510101014</v>
          </cell>
          <cell r="F381" t="str">
            <v>Productividad Personal Académico</v>
          </cell>
          <cell r="G381">
            <v>756900.28579654521</v>
          </cell>
        </row>
        <row r="382">
          <cell r="E382" t="str">
            <v>510101015</v>
          </cell>
          <cell r="F382" t="str">
            <v>Productividad  Personal ley 15.076</v>
          </cell>
          <cell r="G382">
            <v>562289.41852207296</v>
          </cell>
        </row>
        <row r="383">
          <cell r="G383">
            <v>5384712.1543186177</v>
          </cell>
        </row>
        <row r="384">
          <cell r="E384" t="str">
            <v>510101005</v>
          </cell>
          <cell r="F384" t="str">
            <v>Remuneraciones Personal  No Académico</v>
          </cell>
          <cell r="G384">
            <v>4758202.4428982725</v>
          </cell>
        </row>
        <row r="385">
          <cell r="E385" t="str">
            <v>510101016</v>
          </cell>
          <cell r="F385" t="str">
            <v>Productividad Personal  No Académico</v>
          </cell>
          <cell r="G385">
            <v>626509.71142034547</v>
          </cell>
        </row>
        <row r="386">
          <cell r="G386">
            <v>2314155.0198656432</v>
          </cell>
        </row>
        <row r="387">
          <cell r="E387" t="str">
            <v>8514</v>
          </cell>
          <cell r="F387" t="str">
            <v>Impto. 10 y 20% Retención Honorarios</v>
          </cell>
          <cell r="G387">
            <v>0</v>
          </cell>
        </row>
        <row r="388">
          <cell r="E388" t="str">
            <v>510102001</v>
          </cell>
          <cell r="F388" t="str">
            <v>Honorarios</v>
          </cell>
          <cell r="G388">
            <v>2314155.0198656432</v>
          </cell>
        </row>
        <row r="389">
          <cell r="G389">
            <v>9023.6948176583501</v>
          </cell>
        </row>
        <row r="390">
          <cell r="E390" t="str">
            <v>6304</v>
          </cell>
          <cell r="F390" t="str">
            <v>Viáticos</v>
          </cell>
          <cell r="G390">
            <v>0</v>
          </cell>
        </row>
        <row r="391">
          <cell r="E391" t="str">
            <v>510206005</v>
          </cell>
          <cell r="F391" t="str">
            <v>Viáticos</v>
          </cell>
          <cell r="G391">
            <v>9023.6948176583501</v>
          </cell>
        </row>
        <row r="392">
          <cell r="G392">
            <v>150772.96209213053</v>
          </cell>
        </row>
        <row r="393">
          <cell r="E393" t="str">
            <v>510102002</v>
          </cell>
          <cell r="F393" t="str">
            <v>Horas Extraordinarias</v>
          </cell>
          <cell r="G393">
            <v>150772.96209213053</v>
          </cell>
        </row>
        <row r="394">
          <cell r="G394">
            <v>0</v>
          </cell>
        </row>
        <row r="395">
          <cell r="E395" t="str">
            <v>510102003</v>
          </cell>
          <cell r="F395" t="str">
            <v>Jornales</v>
          </cell>
          <cell r="G395">
            <v>0</v>
          </cell>
        </row>
        <row r="396">
          <cell r="G396">
            <v>0</v>
          </cell>
        </row>
        <row r="397">
          <cell r="E397" t="str">
            <v>xxxx</v>
          </cell>
          <cell r="G397">
            <v>0</v>
          </cell>
        </row>
        <row r="398">
          <cell r="G398">
            <v>5936211.7438349342</v>
          </cell>
        </row>
        <row r="399">
          <cell r="G399">
            <v>956375.11200000008</v>
          </cell>
        </row>
        <row r="400">
          <cell r="E400" t="str">
            <v>510204001</v>
          </cell>
          <cell r="F400" t="str">
            <v>Consumo de Electricidad</v>
          </cell>
          <cell r="G400">
            <v>547365.42000000004</v>
          </cell>
        </row>
        <row r="401">
          <cell r="E401" t="str">
            <v>510204002</v>
          </cell>
          <cell r="F401" t="str">
            <v>Consumo de Agua</v>
          </cell>
          <cell r="G401">
            <v>120735.44</v>
          </cell>
        </row>
        <row r="402">
          <cell r="E402" t="str">
            <v>510204003</v>
          </cell>
          <cell r="F402" t="str">
            <v>Consumo de Gas</v>
          </cell>
          <cell r="G402">
            <v>63777.196000000004</v>
          </cell>
        </row>
        <row r="403">
          <cell r="E403" t="str">
            <v>510204004</v>
          </cell>
          <cell r="F403" t="str">
            <v>Consumo Telefónico</v>
          </cell>
          <cell r="G403">
            <v>116846.296</v>
          </cell>
        </row>
        <row r="404">
          <cell r="E404" t="str">
            <v>510204005</v>
          </cell>
          <cell r="F404" t="str">
            <v xml:space="preserve">Líneas de Comunicación </v>
          </cell>
          <cell r="G404">
            <v>107650.76</v>
          </cell>
        </row>
        <row r="405">
          <cell r="G405">
            <v>242094.552</v>
          </cell>
        </row>
        <row r="406">
          <cell r="E406" t="str">
            <v>510201041</v>
          </cell>
          <cell r="F406" t="str">
            <v>Subscripciones Electrónicas</v>
          </cell>
          <cell r="G406">
            <v>0</v>
          </cell>
        </row>
        <row r="407">
          <cell r="E407" t="str">
            <v>510209001</v>
          </cell>
          <cell r="F407" t="str">
            <v>Diarios y Revistas para Biblioteca</v>
          </cell>
          <cell r="G407">
            <v>0</v>
          </cell>
        </row>
        <row r="408">
          <cell r="E408" t="str">
            <v>510209002</v>
          </cell>
          <cell r="F408" t="str">
            <v>Libros y Otros para Bibliotecas</v>
          </cell>
          <cell r="G408">
            <v>242094.552</v>
          </cell>
        </row>
        <row r="409">
          <cell r="G409">
            <v>191866.16399999999</v>
          </cell>
        </row>
        <row r="410">
          <cell r="E410" t="str">
            <v>510201002</v>
          </cell>
          <cell r="F410" t="str">
            <v>Publicidad y Difusión</v>
          </cell>
          <cell r="G410">
            <v>114851.996</v>
          </cell>
        </row>
        <row r="411">
          <cell r="E411" t="str">
            <v>510201003</v>
          </cell>
          <cell r="F411" t="str">
            <v>Servicios Impresión</v>
          </cell>
          <cell r="G411">
            <v>77014.168000000005</v>
          </cell>
        </row>
        <row r="412">
          <cell r="E412" t="str">
            <v>510201015</v>
          </cell>
          <cell r="F412" t="str">
            <v>Impresión y Publicaciones CIEPLAN</v>
          </cell>
          <cell r="G412">
            <v>0</v>
          </cell>
        </row>
        <row r="413">
          <cell r="E413" t="str">
            <v>510201032</v>
          </cell>
          <cell r="F413" t="str">
            <v>Comunicaciones</v>
          </cell>
          <cell r="G413">
            <v>0</v>
          </cell>
        </row>
        <row r="414">
          <cell r="G414">
            <v>224776.77599999998</v>
          </cell>
        </row>
        <row r="415">
          <cell r="E415" t="str">
            <v>510203001</v>
          </cell>
          <cell r="F415" t="str">
            <v>Arriendo de Inmuebles</v>
          </cell>
          <cell r="G415">
            <v>0</v>
          </cell>
        </row>
        <row r="416">
          <cell r="E416" t="str">
            <v>510203002</v>
          </cell>
          <cell r="F416" t="str">
            <v>Arriendo de Bienes Muebles</v>
          </cell>
          <cell r="G416">
            <v>219812.264</v>
          </cell>
        </row>
        <row r="417">
          <cell r="E417" t="str">
            <v>510203003</v>
          </cell>
          <cell r="F417" t="str">
            <v>Arriendo de Vehículos</v>
          </cell>
          <cell r="G417">
            <v>4964.5119999999997</v>
          </cell>
        </row>
        <row r="418">
          <cell r="E418" t="str">
            <v>510203005</v>
          </cell>
          <cell r="F418" t="str">
            <v>Arriendo Mobiliario</v>
          </cell>
          <cell r="G418">
            <v>0</v>
          </cell>
        </row>
        <row r="419">
          <cell r="E419" t="str">
            <v>510203006</v>
          </cell>
          <cell r="F419" t="str">
            <v>Arriendo Inmueble Fundación</v>
          </cell>
          <cell r="G419">
            <v>0</v>
          </cell>
        </row>
        <row r="420">
          <cell r="E420" t="str">
            <v>510203007</v>
          </cell>
          <cell r="F420" t="str">
            <v>Arriendo Equipos Fundación</v>
          </cell>
          <cell r="G420">
            <v>0</v>
          </cell>
        </row>
        <row r="421">
          <cell r="E421" t="str">
            <v>510203008</v>
          </cell>
          <cell r="F421" t="str">
            <v>Arriendo de Equipos Médicos</v>
          </cell>
          <cell r="G421">
            <v>0</v>
          </cell>
        </row>
        <row r="422">
          <cell r="E422" t="str">
            <v>510203010</v>
          </cell>
          <cell r="F422" t="str">
            <v>Arriendo de Bienes Inmuebles</v>
          </cell>
          <cell r="G422">
            <v>0</v>
          </cell>
        </row>
        <row r="423">
          <cell r="G423">
            <v>164167.66800000001</v>
          </cell>
        </row>
        <row r="424">
          <cell r="E424" t="str">
            <v>510201011</v>
          </cell>
          <cell r="F424" t="str">
            <v>Servicios de Computación Externos</v>
          </cell>
          <cell r="G424">
            <v>54097.847999999998</v>
          </cell>
        </row>
        <row r="425">
          <cell r="E425" t="str">
            <v>510202004</v>
          </cell>
          <cell r="F425" t="str">
            <v>Mantención y Reparación Equipos de Computación</v>
          </cell>
          <cell r="G425">
            <v>19774.132000000001</v>
          </cell>
        </row>
        <row r="426">
          <cell r="E426" t="str">
            <v>510203004</v>
          </cell>
          <cell r="F426" t="str">
            <v>Arriendo de Equipos Computacionales</v>
          </cell>
          <cell r="G426">
            <v>0</v>
          </cell>
        </row>
        <row r="427">
          <cell r="E427" t="str">
            <v>510207020</v>
          </cell>
          <cell r="F427" t="str">
            <v>Compra de Programas Computacional</v>
          </cell>
          <cell r="G427">
            <v>5787.0960000000005</v>
          </cell>
        </row>
        <row r="428">
          <cell r="E428" t="str">
            <v>510207021</v>
          </cell>
          <cell r="F428" t="str">
            <v>Material de Usos y Consumo Computacional</v>
          </cell>
          <cell r="G428">
            <v>84508.592000000004</v>
          </cell>
        </row>
        <row r="429">
          <cell r="G429">
            <v>4156931.4718349339</v>
          </cell>
        </row>
        <row r="430">
          <cell r="G430">
            <v>948401.31655662204</v>
          </cell>
        </row>
        <row r="431">
          <cell r="E431" t="str">
            <v>510103001</v>
          </cell>
          <cell r="F431" t="str">
            <v>Trabajos Profesionales</v>
          </cell>
          <cell r="G431">
            <v>292758.86660268722</v>
          </cell>
        </row>
        <row r="432">
          <cell r="E432" t="str">
            <v>6308</v>
          </cell>
          <cell r="F432" t="str">
            <v>Comisiones a Vendedores</v>
          </cell>
          <cell r="G432">
            <v>0</v>
          </cell>
        </row>
        <row r="433">
          <cell r="E433" t="str">
            <v>6502</v>
          </cell>
          <cell r="F433" t="str">
            <v>Cobranza y Otros Análogos</v>
          </cell>
          <cell r="G433">
            <v>0</v>
          </cell>
        </row>
        <row r="434">
          <cell r="E434" t="str">
            <v>6520</v>
          </cell>
          <cell r="F434" t="str">
            <v>Fotocopias</v>
          </cell>
          <cell r="G434">
            <v>0</v>
          </cell>
        </row>
        <row r="435">
          <cell r="E435" t="str">
            <v>8531</v>
          </cell>
          <cell r="F435" t="str">
            <v>Cursos y Seminarios</v>
          </cell>
          <cell r="G435">
            <v>0</v>
          </cell>
        </row>
        <row r="436">
          <cell r="E436" t="str">
            <v>510103002</v>
          </cell>
          <cell r="F436" t="str">
            <v>Trabajos Ténicos Administrativos</v>
          </cell>
          <cell r="G436">
            <v>0</v>
          </cell>
        </row>
        <row r="437">
          <cell r="E437" t="str">
            <v>510102007</v>
          </cell>
          <cell r="F437" t="str">
            <v>Vinculaciones Médicas</v>
          </cell>
          <cell r="G437">
            <v>0</v>
          </cell>
        </row>
        <row r="438">
          <cell r="E438" t="str">
            <v>6307</v>
          </cell>
          <cell r="F438" t="str">
            <v>Comisiones a  Recaudadores</v>
          </cell>
          <cell r="G438">
            <v>0</v>
          </cell>
        </row>
        <row r="439">
          <cell r="E439" t="str">
            <v>510103003</v>
          </cell>
          <cell r="F439" t="str">
            <v>Trabajos Manuales</v>
          </cell>
          <cell r="G439">
            <v>0</v>
          </cell>
        </row>
        <row r="440">
          <cell r="E440" t="str">
            <v>510201001</v>
          </cell>
          <cell r="F440" t="str">
            <v>Transporte y Correo</v>
          </cell>
          <cell r="G440">
            <v>47486.096000000005</v>
          </cell>
        </row>
        <row r="441">
          <cell r="E441" t="str">
            <v>510201004</v>
          </cell>
          <cell r="F441" t="str">
            <v>Encuadernación y Empastes</v>
          </cell>
          <cell r="G441">
            <v>859.88</v>
          </cell>
        </row>
        <row r="442">
          <cell r="E442" t="str">
            <v>510201005</v>
          </cell>
          <cell r="F442" t="str">
            <v>Reproducciones</v>
          </cell>
          <cell r="G442">
            <v>124890.83600000001</v>
          </cell>
        </row>
        <row r="443">
          <cell r="E443" t="str">
            <v>6513</v>
          </cell>
          <cell r="F443" t="str">
            <v>Imprenta</v>
          </cell>
          <cell r="G443">
            <v>0</v>
          </cell>
        </row>
        <row r="444">
          <cell r="E444" t="str">
            <v>510201006</v>
          </cell>
          <cell r="F444" t="str">
            <v>Afiliaciones Entid. Nacionales e Internacionales</v>
          </cell>
          <cell r="G444">
            <v>0</v>
          </cell>
        </row>
        <row r="445">
          <cell r="E445" t="str">
            <v>510201012</v>
          </cell>
          <cell r="F445" t="str">
            <v>Matrícula Cursos y Seminarios</v>
          </cell>
          <cell r="G445">
            <v>70765.016000000003</v>
          </cell>
        </row>
        <row r="446">
          <cell r="E446" t="str">
            <v>510201013</v>
          </cell>
          <cell r="F446" t="str">
            <v>Movilización</v>
          </cell>
          <cell r="G446">
            <v>19278.923999999999</v>
          </cell>
        </row>
        <row r="447">
          <cell r="E447" t="str">
            <v>510201014</v>
          </cell>
          <cell r="F447" t="str">
            <v>Patentes y Permisos de Circulación</v>
          </cell>
          <cell r="G447">
            <v>585.8659539347409</v>
          </cell>
        </row>
        <row r="448">
          <cell r="E448" t="str">
            <v>510201016</v>
          </cell>
          <cell r="F448" t="str">
            <v>Otros Servicios No Personales</v>
          </cell>
          <cell r="G448">
            <v>0</v>
          </cell>
        </row>
        <row r="449">
          <cell r="E449" t="str">
            <v>510201017</v>
          </cell>
          <cell r="F449" t="str">
            <v>Salas Cuna</v>
          </cell>
          <cell r="G449">
            <v>22513.315999999999</v>
          </cell>
        </row>
        <row r="450">
          <cell r="E450" t="str">
            <v>510201023</v>
          </cell>
          <cell r="F450" t="str">
            <v>Reparación de Ropa</v>
          </cell>
          <cell r="G450">
            <v>0</v>
          </cell>
        </row>
        <row r="451">
          <cell r="E451" t="str">
            <v>510201018</v>
          </cell>
          <cell r="F451" t="str">
            <v>Vigilancias</v>
          </cell>
          <cell r="G451">
            <v>6322.7080000000005</v>
          </cell>
        </row>
        <row r="452">
          <cell r="E452" t="str">
            <v>510201021</v>
          </cell>
          <cell r="F452" t="str">
            <v>Servicio de Alimentación</v>
          </cell>
          <cell r="G452">
            <v>88327.288</v>
          </cell>
        </row>
        <row r="453">
          <cell r="E453" t="str">
            <v>510201022</v>
          </cell>
          <cell r="F453" t="str">
            <v>Aseo</v>
          </cell>
          <cell r="G453">
            <v>246482.01200000002</v>
          </cell>
        </row>
        <row r="454">
          <cell r="E454" t="str">
            <v>510201025</v>
          </cell>
          <cell r="F454" t="str">
            <v>Asesorías Externas</v>
          </cell>
          <cell r="G454">
            <v>9926.9520000000011</v>
          </cell>
        </row>
        <row r="455">
          <cell r="E455" t="str">
            <v>520207012</v>
          </cell>
          <cell r="F455" t="str">
            <v>Retiro de Residuos Orgánicos</v>
          </cell>
          <cell r="G455">
            <v>0</v>
          </cell>
        </row>
        <row r="456">
          <cell r="E456" t="str">
            <v>520207013</v>
          </cell>
          <cell r="F456" t="str">
            <v>Retiro de escombros</v>
          </cell>
          <cell r="G456">
            <v>0</v>
          </cell>
        </row>
        <row r="457">
          <cell r="E457" t="str">
            <v>8572</v>
          </cell>
          <cell r="F457" t="str">
            <v>Progr. Identidades Culturales</v>
          </cell>
          <cell r="G457">
            <v>0</v>
          </cell>
        </row>
        <row r="458">
          <cell r="E458" t="str">
            <v>520207016</v>
          </cell>
          <cell r="F458" t="str">
            <v xml:space="preserve">Premios </v>
          </cell>
          <cell r="G458">
            <v>0</v>
          </cell>
        </row>
        <row r="459">
          <cell r="E459" t="str">
            <v>520207017</v>
          </cell>
          <cell r="F459" t="str">
            <v>Contribuciones y Aseo Municipal</v>
          </cell>
          <cell r="G459">
            <v>0</v>
          </cell>
        </row>
        <row r="460">
          <cell r="E460" t="str">
            <v>510201026</v>
          </cell>
          <cell r="F460" t="str">
            <v>Lavandería</v>
          </cell>
          <cell r="G460">
            <v>1287.748</v>
          </cell>
        </row>
        <row r="461">
          <cell r="E461" t="str">
            <v>510201027</v>
          </cell>
          <cell r="F461" t="str">
            <v>Análisis de Muestras</v>
          </cell>
          <cell r="G461">
            <v>16915.808000000001</v>
          </cell>
        </row>
        <row r="462">
          <cell r="E462" t="str">
            <v>510201028</v>
          </cell>
          <cell r="F462" t="str">
            <v>Encuestas</v>
          </cell>
          <cell r="G462">
            <v>0</v>
          </cell>
        </row>
        <row r="463">
          <cell r="E463" t="str">
            <v>510201029</v>
          </cell>
          <cell r="F463" t="str">
            <v>Desinfección</v>
          </cell>
          <cell r="G463">
            <v>0</v>
          </cell>
        </row>
        <row r="464">
          <cell r="E464" t="str">
            <v>510201030</v>
          </cell>
          <cell r="F464" t="str">
            <v>Servicios de Atención</v>
          </cell>
          <cell r="G464">
            <v>0</v>
          </cell>
        </row>
        <row r="465">
          <cell r="E465" t="str">
            <v>510201031</v>
          </cell>
          <cell r="F465" t="str">
            <v>Gastos por Tasación</v>
          </cell>
          <cell r="G465">
            <v>0</v>
          </cell>
        </row>
        <row r="466">
          <cell r="E466" t="str">
            <v>510201033</v>
          </cell>
          <cell r="F466" t="str">
            <v>Contratación de Estudios e Investigación</v>
          </cell>
          <cell r="G466">
            <v>0</v>
          </cell>
        </row>
        <row r="467">
          <cell r="E467" t="str">
            <v>510201034</v>
          </cell>
          <cell r="F467" t="str">
            <v>Custodia</v>
          </cell>
          <cell r="G467">
            <v>0</v>
          </cell>
        </row>
        <row r="468">
          <cell r="E468" t="str">
            <v>510201035</v>
          </cell>
          <cell r="F468" t="str">
            <v>Producción de Eventos</v>
          </cell>
          <cell r="G468">
            <v>0</v>
          </cell>
        </row>
        <row r="469">
          <cell r="E469" t="str">
            <v>510201036</v>
          </cell>
          <cell r="F469" t="str">
            <v>Levantamiento y Aprobación de Planos</v>
          </cell>
          <cell r="G469">
            <v>0</v>
          </cell>
        </row>
        <row r="470">
          <cell r="E470" t="str">
            <v>510201039</v>
          </cell>
          <cell r="F470" t="str">
            <v>Prestaciones Médicas</v>
          </cell>
          <cell r="G470">
            <v>0</v>
          </cell>
        </row>
        <row r="471">
          <cell r="G471">
            <v>732021.02400000009</v>
          </cell>
        </row>
        <row r="472">
          <cell r="E472" t="str">
            <v>510202001</v>
          </cell>
          <cell r="F472" t="str">
            <v>Mantención y Reparación de Bs. Inmuebles</v>
          </cell>
          <cell r="G472">
            <v>637169.00800000003</v>
          </cell>
        </row>
        <row r="473">
          <cell r="E473" t="str">
            <v>510202002</v>
          </cell>
          <cell r="F473" t="str">
            <v>Mantención y Reparación de Bs. Muebles</v>
          </cell>
          <cell r="G473">
            <v>74199.356</v>
          </cell>
        </row>
        <row r="474">
          <cell r="E474" t="str">
            <v>510202003</v>
          </cell>
          <cell r="F474" t="str">
            <v>Mantención y Reparación de Vehículos</v>
          </cell>
          <cell r="G474">
            <v>20652.66</v>
          </cell>
        </row>
        <row r="475">
          <cell r="E475" t="str">
            <v>510202005</v>
          </cell>
          <cell r="F475" t="str">
            <v>Mantención de Maquinaria y Equipos</v>
          </cell>
          <cell r="G475">
            <v>0</v>
          </cell>
        </row>
        <row r="476">
          <cell r="G476">
            <v>1253913.2760000001</v>
          </cell>
        </row>
        <row r="477">
          <cell r="E477" t="str">
            <v>7223</v>
          </cell>
          <cell r="F477" t="str">
            <v>Materiales, Repuestos Utilización Diverso</v>
          </cell>
          <cell r="G477">
            <v>0</v>
          </cell>
        </row>
        <row r="478">
          <cell r="E478" t="str">
            <v>7701</v>
          </cell>
          <cell r="F478" t="str">
            <v>Gastos Varios</v>
          </cell>
          <cell r="G478">
            <v>0</v>
          </cell>
        </row>
        <row r="479">
          <cell r="E479" t="str">
            <v>7702</v>
          </cell>
          <cell r="F479" t="str">
            <v>Otros  Gastos Operacionales</v>
          </cell>
          <cell r="G479">
            <v>0</v>
          </cell>
        </row>
        <row r="480">
          <cell r="E480" t="str">
            <v>8404</v>
          </cell>
          <cell r="F480" t="str">
            <v>Otros gastos (Años Anteriores)</v>
          </cell>
          <cell r="G480">
            <v>0</v>
          </cell>
        </row>
        <row r="481">
          <cell r="E481" t="str">
            <v>8523</v>
          </cell>
          <cell r="F481" t="str">
            <v>Fondo Fijo</v>
          </cell>
          <cell r="G481">
            <v>0</v>
          </cell>
        </row>
        <row r="482">
          <cell r="E482" t="str">
            <v>8527</v>
          </cell>
          <cell r="F482" t="str">
            <v>Fondo a Rendir</v>
          </cell>
          <cell r="G482">
            <v>0</v>
          </cell>
        </row>
        <row r="483">
          <cell r="E483" t="str">
            <v>510207001</v>
          </cell>
          <cell r="F483" t="str">
            <v>Compra de materiales de Oficina</v>
          </cell>
          <cell r="G483">
            <v>95927.384000000005</v>
          </cell>
        </row>
        <row r="484">
          <cell r="E484" t="str">
            <v>510207002</v>
          </cell>
          <cell r="F484" t="str">
            <v>Artículos de Aseo</v>
          </cell>
          <cell r="G484">
            <v>75496.428</v>
          </cell>
        </row>
        <row r="485">
          <cell r="E485" t="str">
            <v>510207003</v>
          </cell>
          <cell r="F485" t="str">
            <v>Libros, Diarios y Revistas</v>
          </cell>
          <cell r="G485">
            <v>26873.84</v>
          </cell>
        </row>
        <row r="486">
          <cell r="E486" t="str">
            <v>510207004</v>
          </cell>
          <cell r="F486" t="str">
            <v>Alimentos para Humanos</v>
          </cell>
          <cell r="G486">
            <v>198924.432</v>
          </cell>
        </row>
        <row r="487">
          <cell r="E487" t="str">
            <v>510207005</v>
          </cell>
          <cell r="F487" t="str">
            <v>Forraje y Otros Alimentos Animales</v>
          </cell>
          <cell r="G487">
            <v>19503.736000000001</v>
          </cell>
        </row>
        <row r="488">
          <cell r="E488" t="str">
            <v>510207006</v>
          </cell>
          <cell r="F488" t="str">
            <v>Material Productos Agropecuarios y Forestal</v>
          </cell>
          <cell r="G488">
            <v>0</v>
          </cell>
        </row>
        <row r="489">
          <cell r="E489" t="str">
            <v>510207007</v>
          </cell>
          <cell r="F489" t="str">
            <v xml:space="preserve">Productos Químicos </v>
          </cell>
          <cell r="G489">
            <v>628288.41599999997</v>
          </cell>
        </row>
        <row r="490">
          <cell r="E490" t="str">
            <v>510207008</v>
          </cell>
          <cell r="F490" t="str">
            <v>Productos Farmacéuticos</v>
          </cell>
          <cell r="G490">
            <v>0</v>
          </cell>
        </row>
        <row r="491">
          <cell r="E491" t="str">
            <v>510207009</v>
          </cell>
          <cell r="F491" t="str">
            <v>Materiales y Utiles Quirúrgico y Odontológicos</v>
          </cell>
          <cell r="G491">
            <v>0</v>
          </cell>
        </row>
        <row r="492">
          <cell r="E492" t="str">
            <v>510207010</v>
          </cell>
          <cell r="F492" t="str">
            <v>Material Eléctrico, Optico y Mecánico</v>
          </cell>
          <cell r="G492">
            <v>33246.275999999998</v>
          </cell>
        </row>
        <row r="493">
          <cell r="E493" t="str">
            <v>510207011</v>
          </cell>
          <cell r="F493" t="str">
            <v>Herramienta Menores</v>
          </cell>
          <cell r="G493">
            <v>0</v>
          </cell>
        </row>
        <row r="494">
          <cell r="E494" t="str">
            <v>510207012</v>
          </cell>
          <cell r="F494" t="str">
            <v>Compra de Animales</v>
          </cell>
          <cell r="G494">
            <v>2462.5720000000001</v>
          </cell>
        </row>
        <row r="495">
          <cell r="E495" t="str">
            <v>510207013</v>
          </cell>
          <cell r="F495" t="str">
            <v>Vestuario,  Prendas Diversas</v>
          </cell>
          <cell r="G495">
            <v>28959.308000000001</v>
          </cell>
        </row>
        <row r="496">
          <cell r="E496" t="str">
            <v>510207014</v>
          </cell>
          <cell r="F496" t="str">
            <v>Textiles y Ropa de Cama</v>
          </cell>
          <cell r="G496">
            <v>1164.4639999999999</v>
          </cell>
        </row>
        <row r="497">
          <cell r="E497" t="str">
            <v>510207015</v>
          </cell>
          <cell r="F497" t="str">
            <v>Menaje  Oficina, Casinos y Otros</v>
          </cell>
          <cell r="G497">
            <v>200.98400000000001</v>
          </cell>
        </row>
        <row r="498">
          <cell r="E498" t="str">
            <v>510207016</v>
          </cell>
          <cell r="F498" t="str">
            <v>Artículos Deportivos</v>
          </cell>
          <cell r="G498">
            <v>3952.34</v>
          </cell>
        </row>
        <row r="499">
          <cell r="E499" t="str">
            <v>510207017</v>
          </cell>
          <cell r="F499" t="str">
            <v>Material Fotográfico y Arte</v>
          </cell>
          <cell r="G499">
            <v>1732.192</v>
          </cell>
        </row>
        <row r="500">
          <cell r="E500" t="str">
            <v>510207018</v>
          </cell>
          <cell r="F500" t="str">
            <v>Material Magnético</v>
          </cell>
          <cell r="G500">
            <v>0</v>
          </cell>
        </row>
        <row r="501">
          <cell r="E501" t="str">
            <v>510207019</v>
          </cell>
          <cell r="F501" t="str">
            <v>Escenografía</v>
          </cell>
          <cell r="G501">
            <v>0</v>
          </cell>
        </row>
        <row r="502">
          <cell r="E502" t="str">
            <v>510207022</v>
          </cell>
          <cell r="F502" t="str">
            <v>Material Didáctico BID</v>
          </cell>
          <cell r="G502">
            <v>0</v>
          </cell>
        </row>
        <row r="503">
          <cell r="E503" t="str">
            <v>510207023</v>
          </cell>
          <cell r="F503" t="str">
            <v>Otras Compras de Bienes Fungibles</v>
          </cell>
          <cell r="G503">
            <v>0</v>
          </cell>
        </row>
        <row r="504">
          <cell r="E504" t="str">
            <v>510207024</v>
          </cell>
          <cell r="F504" t="str">
            <v>Insumos Clínicos</v>
          </cell>
          <cell r="G504">
            <v>0</v>
          </cell>
        </row>
        <row r="505">
          <cell r="E505" t="str">
            <v>510207025</v>
          </cell>
          <cell r="F505" t="str">
            <v>Material Radiográfico</v>
          </cell>
          <cell r="G505">
            <v>0</v>
          </cell>
        </row>
        <row r="506">
          <cell r="E506" t="str">
            <v>7218</v>
          </cell>
          <cell r="F506" t="str">
            <v>Equipos Menores Diversos</v>
          </cell>
          <cell r="G506">
            <v>0</v>
          </cell>
        </row>
        <row r="507">
          <cell r="E507" t="str">
            <v>510207026</v>
          </cell>
          <cell r="F507" t="str">
            <v>Medicamentos</v>
          </cell>
          <cell r="G507">
            <v>0</v>
          </cell>
        </row>
        <row r="508">
          <cell r="E508" t="str">
            <v>510207027</v>
          </cell>
          <cell r="F508" t="str">
            <v>Calzado</v>
          </cell>
          <cell r="G508">
            <v>0</v>
          </cell>
        </row>
        <row r="509">
          <cell r="E509" t="str">
            <v>7428</v>
          </cell>
          <cell r="F509" t="str">
            <v>Trabajos Agrícolas y Ganaderos</v>
          </cell>
          <cell r="G509">
            <v>0</v>
          </cell>
        </row>
        <row r="510">
          <cell r="E510" t="str">
            <v>510207028</v>
          </cell>
          <cell r="F510" t="str">
            <v>Producto elaborado, Cuero, Caucho, Plástico</v>
          </cell>
          <cell r="G510">
            <v>0</v>
          </cell>
        </row>
        <row r="511">
          <cell r="E511" t="str">
            <v>510207029</v>
          </cell>
          <cell r="F511" t="str">
            <v>Materias primas y Semielaborada</v>
          </cell>
          <cell r="G511">
            <v>0</v>
          </cell>
        </row>
        <row r="512">
          <cell r="E512" t="str">
            <v>510207030</v>
          </cell>
          <cell r="F512" t="str">
            <v>Fertilizantes, Insecticida, Fungicida</v>
          </cell>
          <cell r="G512">
            <v>0</v>
          </cell>
        </row>
        <row r="513">
          <cell r="E513" t="str">
            <v>510207031</v>
          </cell>
          <cell r="F513" t="str">
            <v>Repuestos Diversos Vehículo Motor</v>
          </cell>
          <cell r="G513">
            <v>0</v>
          </cell>
        </row>
        <row r="514">
          <cell r="E514" t="str">
            <v>510207032</v>
          </cell>
          <cell r="F514" t="str">
            <v>Bienes No Inventariables</v>
          </cell>
          <cell r="G514">
            <v>117015.164</v>
          </cell>
        </row>
        <row r="515">
          <cell r="E515" t="str">
            <v>510207033</v>
          </cell>
          <cell r="F515" t="str">
            <v>Reactivos</v>
          </cell>
          <cell r="G515">
            <v>7657.076</v>
          </cell>
        </row>
        <row r="516">
          <cell r="E516" t="str">
            <v>510207034</v>
          </cell>
          <cell r="F516" t="str">
            <v>Gases Clínicos en Cilindros</v>
          </cell>
          <cell r="G516">
            <v>0</v>
          </cell>
        </row>
        <row r="517">
          <cell r="E517" t="str">
            <v>510207035</v>
          </cell>
          <cell r="F517" t="str">
            <v>Oxigeno Líquido a la Red</v>
          </cell>
          <cell r="G517">
            <v>0</v>
          </cell>
        </row>
        <row r="518">
          <cell r="E518" t="str">
            <v>510207036</v>
          </cell>
          <cell r="F518" t="str">
            <v>Derivaciones de Pacientes</v>
          </cell>
          <cell r="G518">
            <v>0</v>
          </cell>
        </row>
        <row r="519">
          <cell r="E519" t="str">
            <v>510207037</v>
          </cell>
          <cell r="F519" t="str">
            <v>Carbón y Leña para Consumo</v>
          </cell>
          <cell r="G519">
            <v>0</v>
          </cell>
        </row>
        <row r="520">
          <cell r="E520" t="str">
            <v>510207038</v>
          </cell>
          <cell r="F520" t="str">
            <v>Material de Matadero y Prod.del Mar</v>
          </cell>
          <cell r="G520">
            <v>0</v>
          </cell>
        </row>
        <row r="521">
          <cell r="E521" t="str">
            <v>510207039</v>
          </cell>
          <cell r="F521" t="str">
            <v>Insumos para Imprenta</v>
          </cell>
          <cell r="G521">
            <v>0</v>
          </cell>
        </row>
        <row r="522">
          <cell r="E522" t="str">
            <v>510207040</v>
          </cell>
          <cell r="F522" t="str">
            <v>Artículos para Docencia</v>
          </cell>
          <cell r="G522">
            <v>12508.664000000001</v>
          </cell>
        </row>
        <row r="523">
          <cell r="G523">
            <v>24761.435999999998</v>
          </cell>
        </row>
        <row r="524">
          <cell r="E524" t="str">
            <v>510208001</v>
          </cell>
          <cell r="F524" t="str">
            <v>Combustibles y Lubricantes para Vehículos</v>
          </cell>
          <cell r="G524">
            <v>24198.887999999999</v>
          </cell>
        </row>
        <row r="525">
          <cell r="E525" t="str">
            <v>510208002</v>
          </cell>
          <cell r="F525" t="str">
            <v>Combustibles y Lubricante Otros Usos</v>
          </cell>
          <cell r="G525">
            <v>562.548</v>
          </cell>
        </row>
        <row r="526">
          <cell r="G526">
            <v>347718.89600000001</v>
          </cell>
        </row>
        <row r="527">
          <cell r="E527" t="str">
            <v>510205001</v>
          </cell>
          <cell r="F527" t="str">
            <v>Gastos de Representación</v>
          </cell>
          <cell r="G527">
            <v>41579.86</v>
          </cell>
        </row>
        <row r="528">
          <cell r="E528" t="str">
            <v>510206001</v>
          </cell>
          <cell r="F528" t="str">
            <v>Pasajes y Movilización Territorio Nacional</v>
          </cell>
          <cell r="G528">
            <v>20449.603999999999</v>
          </cell>
        </row>
        <row r="529">
          <cell r="E529" t="str">
            <v>510206002</v>
          </cell>
          <cell r="F529" t="str">
            <v>Pasajes Fuera territorio Nacional</v>
          </cell>
          <cell r="G529">
            <v>35723.351999999999</v>
          </cell>
        </row>
        <row r="530">
          <cell r="E530" t="str">
            <v>510206003</v>
          </cell>
          <cell r="F530" t="str">
            <v>Gastos Permanencia Territorio Nacional</v>
          </cell>
          <cell r="G530">
            <v>130932.788</v>
          </cell>
        </row>
        <row r="531">
          <cell r="E531" t="str">
            <v>510206004</v>
          </cell>
          <cell r="F531" t="str">
            <v>Gastos Permanencia Fuera Territorio Nacional</v>
          </cell>
          <cell r="G531">
            <v>119033.292</v>
          </cell>
        </row>
        <row r="532">
          <cell r="E532" t="str">
            <v>7107</v>
          </cell>
          <cell r="F532" t="str">
            <v>Gastos de Representación sin Documentación</v>
          </cell>
          <cell r="G532">
            <v>0</v>
          </cell>
        </row>
        <row r="533">
          <cell r="E533" t="str">
            <v>7108</v>
          </cell>
          <cell r="F533" t="str">
            <v>Gastos de Representación Libre Disposición</v>
          </cell>
          <cell r="G533">
            <v>0</v>
          </cell>
        </row>
        <row r="534">
          <cell r="E534" t="str">
            <v>7109</v>
          </cell>
          <cell r="F534" t="str">
            <v>Gastos de Representación Libre Disposición del Rector</v>
          </cell>
          <cell r="G534">
            <v>0</v>
          </cell>
        </row>
        <row r="535">
          <cell r="G535">
            <v>0</v>
          </cell>
        </row>
        <row r="536">
          <cell r="E536" t="str">
            <v>8524</v>
          </cell>
          <cell r="F536" t="str">
            <v>Anticipo a Proveedores</v>
          </cell>
          <cell r="G536">
            <v>0</v>
          </cell>
        </row>
        <row r="537">
          <cell r="E537" t="str">
            <v>8525</v>
          </cell>
          <cell r="F537" t="str">
            <v>Anticipos a Contratistas</v>
          </cell>
          <cell r="G537">
            <v>0</v>
          </cell>
        </row>
        <row r="538">
          <cell r="E538" t="str">
            <v>8528</v>
          </cell>
          <cell r="F538" t="str">
            <v>Anticipos Importaciones</v>
          </cell>
          <cell r="G538">
            <v>0</v>
          </cell>
        </row>
        <row r="539">
          <cell r="E539" t="str">
            <v>8526</v>
          </cell>
          <cell r="F539" t="str">
            <v>Anticipo Remuneraciones Organismos</v>
          </cell>
          <cell r="G539">
            <v>0</v>
          </cell>
        </row>
        <row r="540">
          <cell r="G540">
            <v>850115.52327831136</v>
          </cell>
        </row>
        <row r="541">
          <cell r="E541" t="str">
            <v>8543</v>
          </cell>
          <cell r="F541" t="str">
            <v>Descuento Volumen Prestaciones Médicas</v>
          </cell>
          <cell r="G541">
            <v>0</v>
          </cell>
        </row>
        <row r="542">
          <cell r="E542" t="str">
            <v>520214039</v>
          </cell>
          <cell r="F542" t="str">
            <v>Corrección Monetaria Préstamos a Organismos</v>
          </cell>
          <cell r="G542">
            <v>0</v>
          </cell>
        </row>
        <row r="543">
          <cell r="E543" t="str">
            <v>8547</v>
          </cell>
          <cell r="F543" t="str">
            <v>Otros Gastos / Gastos EEFF Auditados</v>
          </cell>
          <cell r="G543">
            <v>0</v>
          </cell>
        </row>
        <row r="544">
          <cell r="E544" t="str">
            <v>510101009</v>
          </cell>
          <cell r="F544" t="str">
            <v>Bonificaciones y Aguinaldos</v>
          </cell>
          <cell r="G544">
            <v>544298.7963685221</v>
          </cell>
        </row>
        <row r="545">
          <cell r="E545" t="str">
            <v>510201007</v>
          </cell>
          <cell r="F545" t="str">
            <v>Gastos Notariales</v>
          </cell>
          <cell r="G545">
            <v>459.98400000000004</v>
          </cell>
        </row>
        <row r="546">
          <cell r="E546" t="str">
            <v>510201008</v>
          </cell>
          <cell r="F546" t="str">
            <v>Gastos de Comercio Exterior</v>
          </cell>
          <cell r="G546">
            <v>5080.5439999999999</v>
          </cell>
        </row>
        <row r="547">
          <cell r="E547" t="str">
            <v>510201009</v>
          </cell>
          <cell r="F547" t="str">
            <v>Seguros Varios</v>
          </cell>
          <cell r="G547">
            <v>7991.7040000000006</v>
          </cell>
        </row>
        <row r="548">
          <cell r="E548" t="str">
            <v>510201010</v>
          </cell>
          <cell r="F548" t="str">
            <v>Comisiones por Cobranza</v>
          </cell>
          <cell r="G548">
            <v>0</v>
          </cell>
        </row>
        <row r="549">
          <cell r="E549" t="str">
            <v>510201024</v>
          </cell>
          <cell r="F549" t="str">
            <v>Gastos Comunes</v>
          </cell>
          <cell r="G549">
            <v>0</v>
          </cell>
        </row>
        <row r="550">
          <cell r="E550" t="str">
            <v>510201037</v>
          </cell>
          <cell r="F550" t="str">
            <v>Gastos de Aduanas</v>
          </cell>
          <cell r="G550">
            <v>0</v>
          </cell>
        </row>
        <row r="551">
          <cell r="E551" t="str">
            <v>510201038</v>
          </cell>
          <cell r="F551" t="str">
            <v>Credenciales</v>
          </cell>
          <cell r="G551">
            <v>0</v>
          </cell>
        </row>
        <row r="552">
          <cell r="E552" t="str">
            <v>510201040</v>
          </cell>
          <cell r="F552" t="str">
            <v>Derechos Municipales</v>
          </cell>
          <cell r="G552">
            <v>0</v>
          </cell>
        </row>
        <row r="553">
          <cell r="E553" t="str">
            <v>510201041</v>
          </cell>
          <cell r="F553" t="str">
            <v>Suscripciones Electrónicas</v>
          </cell>
          <cell r="G553">
            <v>0</v>
          </cell>
        </row>
        <row r="554">
          <cell r="E554" t="str">
            <v>510201042</v>
          </cell>
          <cell r="F554" t="str">
            <v>Informes Comerciales</v>
          </cell>
          <cell r="G554">
            <v>0</v>
          </cell>
        </row>
        <row r="555">
          <cell r="E555" t="str">
            <v>510201043</v>
          </cell>
          <cell r="F555" t="str">
            <v>Derechos de Marca</v>
          </cell>
          <cell r="G555">
            <v>45.584000000000003</v>
          </cell>
        </row>
        <row r="556">
          <cell r="E556" t="str">
            <v>510201044</v>
          </cell>
          <cell r="F556" t="str">
            <v>Innovaciones Universitarias</v>
          </cell>
          <cell r="G556">
            <v>0</v>
          </cell>
        </row>
        <row r="557">
          <cell r="E557" t="str">
            <v>510201045</v>
          </cell>
          <cell r="F557" t="str">
            <v>Gastos de Administración Alumno en el Exterior</v>
          </cell>
          <cell r="G557">
            <v>0</v>
          </cell>
        </row>
        <row r="558">
          <cell r="E558" t="str">
            <v>510201046</v>
          </cell>
          <cell r="F558" t="str">
            <v>Derecho de Autor</v>
          </cell>
          <cell r="G558">
            <v>0</v>
          </cell>
        </row>
        <row r="559">
          <cell r="E559" t="str">
            <v>510201047</v>
          </cell>
          <cell r="F559" t="str">
            <v>Anulación Intereses Deveng.Arancel Años Anteriores</v>
          </cell>
          <cell r="G559">
            <v>0</v>
          </cell>
        </row>
        <row r="560">
          <cell r="E560" t="str">
            <v>510214011</v>
          </cell>
          <cell r="F560" t="str">
            <v>Condonación Aranceles años Anteriores</v>
          </cell>
        </row>
        <row r="561">
          <cell r="E561" t="str">
            <v>510219001</v>
          </cell>
          <cell r="F561" t="str">
            <v>Capacitación SENCE</v>
          </cell>
          <cell r="G561">
            <v>0</v>
          </cell>
        </row>
        <row r="562">
          <cell r="E562" t="str">
            <v>8501</v>
          </cell>
          <cell r="F562" t="str">
            <v>ley de Accidente del Trabajo</v>
          </cell>
          <cell r="G562">
            <v>0</v>
          </cell>
        </row>
        <row r="563">
          <cell r="E563" t="str">
            <v>520207019</v>
          </cell>
          <cell r="F563" t="str">
            <v>Devolución de Becas</v>
          </cell>
          <cell r="G563">
            <v>0</v>
          </cell>
        </row>
        <row r="564">
          <cell r="E564" t="str">
            <v>8502</v>
          </cell>
          <cell r="F564" t="str">
            <v>Gtos.Com.Cobranza Arancel/Gtos.Cobranza FSCU</v>
          </cell>
          <cell r="G564">
            <v>0</v>
          </cell>
        </row>
        <row r="565">
          <cell r="E565" t="str">
            <v>520103001</v>
          </cell>
          <cell r="F565" t="str">
            <v>Gastos Bancarios Operación en Pesos</v>
          </cell>
          <cell r="G565">
            <v>56779.016000000003</v>
          </cell>
        </row>
        <row r="566">
          <cell r="E566" t="str">
            <v>520103002</v>
          </cell>
          <cell r="F566" t="str">
            <v>Impuesto Timbre Pagar</v>
          </cell>
          <cell r="G566">
            <v>0</v>
          </cell>
        </row>
        <row r="567">
          <cell r="E567" t="str">
            <v>520104002</v>
          </cell>
          <cell r="F567" t="str">
            <v>Otros Gastos Financieros Judiciales</v>
          </cell>
          <cell r="G567">
            <v>0</v>
          </cell>
        </row>
        <row r="568">
          <cell r="E568" t="str">
            <v>520104003</v>
          </cell>
          <cell r="F568" t="str">
            <v>Descuento por Pronto Pago (Aranceles)</v>
          </cell>
          <cell r="G568">
            <v>0</v>
          </cell>
        </row>
        <row r="569">
          <cell r="E569" t="str">
            <v>520104005</v>
          </cell>
          <cell r="F569" t="str">
            <v>Gastos Judiciales</v>
          </cell>
          <cell r="G569">
            <v>0</v>
          </cell>
        </row>
        <row r="570">
          <cell r="E570" t="str">
            <v>520104007</v>
          </cell>
          <cell r="F570" t="str">
            <v>Intereses y Comisiones</v>
          </cell>
          <cell r="G570">
            <v>0</v>
          </cell>
        </row>
        <row r="571">
          <cell r="E571" t="str">
            <v>520104008</v>
          </cell>
          <cell r="F571" t="str">
            <v>Restitución Descuento Arancel Años Anteriores</v>
          </cell>
          <cell r="G571">
            <v>0</v>
          </cell>
        </row>
        <row r="572">
          <cell r="E572" t="str">
            <v>520205006</v>
          </cell>
          <cell r="F572" t="str">
            <v>Pérdida por Venta con Leaseback</v>
          </cell>
          <cell r="G572">
            <v>0</v>
          </cell>
        </row>
        <row r="573">
          <cell r="E573" t="str">
            <v>520206001</v>
          </cell>
          <cell r="F573" t="str">
            <v>Imprevistos</v>
          </cell>
          <cell r="G573">
            <v>64.023209213051828</v>
          </cell>
        </row>
        <row r="574">
          <cell r="E574" t="str">
            <v>520207001</v>
          </cell>
          <cell r="F574" t="str">
            <v>Garantías Hechas Efectivas</v>
          </cell>
          <cell r="G574">
            <v>0</v>
          </cell>
        </row>
        <row r="575">
          <cell r="E575" t="str">
            <v>520207004</v>
          </cell>
          <cell r="F575" t="str">
            <v>Pérdida en Empresas Relacionadas</v>
          </cell>
          <cell r="G575">
            <v>0</v>
          </cell>
        </row>
        <row r="576">
          <cell r="E576" t="str">
            <v>520207008</v>
          </cell>
          <cell r="F576" t="str">
            <v>Disminución de Ingresos Aranceles Postgrado</v>
          </cell>
          <cell r="G576">
            <v>0</v>
          </cell>
        </row>
        <row r="577">
          <cell r="E577" t="str">
            <v>520207010</v>
          </cell>
          <cell r="F577" t="str">
            <v>Indemnización Art.148 Ley 18.834</v>
          </cell>
          <cell r="G577">
            <v>0</v>
          </cell>
        </row>
        <row r="578">
          <cell r="E578" t="str">
            <v>520207011</v>
          </cell>
          <cell r="F578" t="str">
            <v>Pérdida por diferencia de cambio</v>
          </cell>
          <cell r="G578">
            <v>0</v>
          </cell>
        </row>
        <row r="579">
          <cell r="E579" t="str">
            <v>520207014</v>
          </cell>
          <cell r="F579" t="str">
            <v>Devolución Excedentes Proyectos de Investig.</v>
          </cell>
          <cell r="G579">
            <v>10018.797078694819</v>
          </cell>
        </row>
        <row r="580">
          <cell r="E580" t="str">
            <v>520207015</v>
          </cell>
          <cell r="F580" t="str">
            <v>Anulación por Servicios no Realizados</v>
          </cell>
          <cell r="G580">
            <v>0</v>
          </cell>
        </row>
        <row r="581">
          <cell r="E581" t="str">
            <v>520207018</v>
          </cell>
          <cell r="F581" t="str">
            <v>Indemnización  Ley Nº 20.044/2005. Art. 4º</v>
          </cell>
          <cell r="G581">
            <v>0</v>
          </cell>
        </row>
        <row r="582">
          <cell r="E582" t="str">
            <v>520208001</v>
          </cell>
          <cell r="F582" t="str">
            <v>Multas e Intereses Imposiciones</v>
          </cell>
          <cell r="G582">
            <v>0</v>
          </cell>
        </row>
        <row r="583">
          <cell r="E583" t="str">
            <v>520208002</v>
          </cell>
          <cell r="F583" t="str">
            <v>Multas e Intereses Impuestos</v>
          </cell>
          <cell r="G583">
            <v>0</v>
          </cell>
        </row>
        <row r="584">
          <cell r="E584" t="str">
            <v>520208003</v>
          </cell>
          <cell r="F584" t="str">
            <v>Otras Multas e Intereses</v>
          </cell>
          <cell r="G584">
            <v>0</v>
          </cell>
        </row>
        <row r="585">
          <cell r="E585" t="str">
            <v>520214002</v>
          </cell>
          <cell r="F585" t="str">
            <v>Traspaso de Recursos Fondef</v>
          </cell>
          <cell r="G585">
            <v>0</v>
          </cell>
        </row>
        <row r="586">
          <cell r="E586" t="str">
            <v>520214004</v>
          </cell>
          <cell r="F586" t="str">
            <v>Compras Internas</v>
          </cell>
          <cell r="G586">
            <v>6168.2063071019948</v>
          </cell>
        </row>
        <row r="587">
          <cell r="E587" t="str">
            <v>520214001</v>
          </cell>
          <cell r="F587" t="str">
            <v>Traspaso de Recursos</v>
          </cell>
          <cell r="G587">
            <v>0.17059884836896799</v>
          </cell>
        </row>
        <row r="588">
          <cell r="E588" t="str">
            <v>520214006</v>
          </cell>
          <cell r="F588" t="str">
            <v>Intereses Depósitos a Plazos</v>
          </cell>
          <cell r="G588">
            <v>0</v>
          </cell>
        </row>
        <row r="589">
          <cell r="E589" t="str">
            <v>520214007</v>
          </cell>
          <cell r="F589" t="str">
            <v>Correción Monetaria Depósitos a Plazo</v>
          </cell>
          <cell r="G589">
            <v>0</v>
          </cell>
        </row>
        <row r="590">
          <cell r="E590" t="str">
            <v>520214027</v>
          </cell>
          <cell r="F590" t="str">
            <v>Recursos de Años Anteriores</v>
          </cell>
          <cell r="G590">
            <v>0</v>
          </cell>
        </row>
        <row r="591">
          <cell r="E591" t="str">
            <v>520214041</v>
          </cell>
          <cell r="F591" t="str">
            <v>FONDEF Gasto de Administración Superior 50% NC</v>
          </cell>
          <cell r="G591">
            <v>20374.009804222649</v>
          </cell>
        </row>
        <row r="592">
          <cell r="E592" t="str">
            <v>520214042</v>
          </cell>
          <cell r="F592" t="str">
            <v>FONDEF Gasto de Administración 50% Organismo</v>
          </cell>
          <cell r="G592">
            <v>0</v>
          </cell>
        </row>
        <row r="593">
          <cell r="E593" t="str">
            <v>520214043</v>
          </cell>
          <cell r="F593" t="str">
            <v>FONDEF Gasto de Administración 50% Organismo</v>
          </cell>
          <cell r="G593">
            <v>20374.010798464493</v>
          </cell>
        </row>
        <row r="594">
          <cell r="E594" t="str">
            <v>520214014</v>
          </cell>
          <cell r="F594" t="str">
            <v xml:space="preserve">FONDEF Gasto de Administración </v>
          </cell>
          <cell r="G594">
            <v>7701.8834971209208</v>
          </cell>
        </row>
        <row r="595">
          <cell r="E595" t="str">
            <v>520214038</v>
          </cell>
          <cell r="F595" t="str">
            <v>Intereses Préstamos a Organismo</v>
          </cell>
          <cell r="G595">
            <v>217</v>
          </cell>
        </row>
        <row r="596">
          <cell r="E596" t="str">
            <v>520214050</v>
          </cell>
          <cell r="F596" t="str">
            <v>Traspaso MECESUP</v>
          </cell>
          <cell r="G596">
            <v>518</v>
          </cell>
        </row>
        <row r="597">
          <cell r="E597" t="str">
            <v>520214051</v>
          </cell>
          <cell r="F597" t="str">
            <v>Atención Alumnos Medicina Resolución 104</v>
          </cell>
          <cell r="G597">
            <v>0</v>
          </cell>
        </row>
        <row r="598">
          <cell r="E598" t="str">
            <v>520213055</v>
          </cell>
          <cell r="F598" t="str">
            <v>Compra Directa Estampillas U. Organismo</v>
          </cell>
          <cell r="G598">
            <v>0</v>
          </cell>
        </row>
        <row r="599">
          <cell r="E599" t="str">
            <v>510214006</v>
          </cell>
          <cell r="F599" t="str">
            <v>Castigo Fondo Fijo a Rendir</v>
          </cell>
          <cell r="G599">
            <v>0</v>
          </cell>
        </row>
        <row r="600">
          <cell r="E600" t="str">
            <v>510215001</v>
          </cell>
          <cell r="F600" t="str">
            <v>I.V.A. Crédito Fiscal</v>
          </cell>
          <cell r="G600">
            <v>0</v>
          </cell>
        </row>
        <row r="601">
          <cell r="F601" t="str">
            <v>INTERNOS</v>
          </cell>
          <cell r="G601">
            <v>0</v>
          </cell>
        </row>
        <row r="602">
          <cell r="F602" t="str">
            <v>Otros [Transferencias a los Organismos]</v>
          </cell>
          <cell r="G602">
            <v>170023.79361612286</v>
          </cell>
        </row>
        <row r="603">
          <cell r="E603" t="str">
            <v>520216001</v>
          </cell>
          <cell r="F603" t="str">
            <v>Transferencias Aporte Institucional</v>
          </cell>
          <cell r="G603">
            <v>0</v>
          </cell>
        </row>
        <row r="604">
          <cell r="E604" t="str">
            <v>520216004</v>
          </cell>
          <cell r="F604" t="str">
            <v>Transferencias Aporte Aranceles</v>
          </cell>
          <cell r="G604">
            <v>0</v>
          </cell>
        </row>
        <row r="605">
          <cell r="E605" t="str">
            <v>520216002</v>
          </cell>
          <cell r="F605" t="str">
            <v>Descentral. 50% Aranceles Años Anter.</v>
          </cell>
          <cell r="G605">
            <v>0</v>
          </cell>
        </row>
        <row r="606">
          <cell r="E606" t="str">
            <v>520216003</v>
          </cell>
          <cell r="F606" t="str">
            <v>Aporte AFI</v>
          </cell>
          <cell r="G606">
            <v>0</v>
          </cell>
        </row>
        <row r="607">
          <cell r="E607" t="str">
            <v>520213030</v>
          </cell>
          <cell r="F607" t="str">
            <v>Remesa S.I.L.</v>
          </cell>
          <cell r="G607">
            <v>0</v>
          </cell>
        </row>
        <row r="608">
          <cell r="F608" t="str">
            <v>Bonificación Diciembre</v>
          </cell>
          <cell r="G608">
            <v>0</v>
          </cell>
        </row>
        <row r="609">
          <cell r="F609" t="str">
            <v>Programas Estudiantiles</v>
          </cell>
          <cell r="G609">
            <v>0</v>
          </cell>
        </row>
        <row r="610">
          <cell r="F610" t="str">
            <v>Programa de Desarrollo</v>
          </cell>
          <cell r="G610">
            <v>0</v>
          </cell>
        </row>
        <row r="611">
          <cell r="F611" t="str">
            <v>Programa Infraestructura</v>
          </cell>
          <cell r="G611">
            <v>0</v>
          </cell>
        </row>
        <row r="612">
          <cell r="E612" t="str">
            <v>520214054</v>
          </cell>
          <cell r="F612" t="str">
            <v>Overhead   2% sobre ingresos organismo</v>
          </cell>
          <cell r="G612">
            <v>139626.79361612286</v>
          </cell>
        </row>
        <row r="613">
          <cell r="F613" t="str">
            <v>Operaciones Años Anteriores</v>
          </cell>
          <cell r="G613">
            <v>0</v>
          </cell>
        </row>
        <row r="614">
          <cell r="E614" t="str">
            <v>211106035</v>
          </cell>
          <cell r="F614" t="str">
            <v>Dev. Préstamos en Pesos</v>
          </cell>
          <cell r="G614">
            <v>30397</v>
          </cell>
        </row>
        <row r="615">
          <cell r="F615" t="str">
            <v>I.V.A. Institucional</v>
          </cell>
          <cell r="G615">
            <v>0</v>
          </cell>
        </row>
        <row r="617">
          <cell r="G617">
            <v>586788.72967370448</v>
          </cell>
        </row>
        <row r="618">
          <cell r="G618">
            <v>0</v>
          </cell>
        </row>
        <row r="619">
          <cell r="E619" t="str">
            <v>7813</v>
          </cell>
          <cell r="F619" t="str">
            <v>Transferencias Canal T.V.</v>
          </cell>
          <cell r="G619">
            <v>0</v>
          </cell>
        </row>
        <row r="620">
          <cell r="G620">
            <v>225996.81115930903</v>
          </cell>
        </row>
        <row r="621">
          <cell r="G621">
            <v>225996.81115930903</v>
          </cell>
        </row>
        <row r="622">
          <cell r="E622" t="str">
            <v>7901</v>
          </cell>
          <cell r="F622" t="str">
            <v>Becas Formación de Especialista</v>
          </cell>
          <cell r="G622">
            <v>0</v>
          </cell>
        </row>
        <row r="623">
          <cell r="E623" t="str">
            <v>520201008</v>
          </cell>
          <cell r="F623" t="str">
            <v>Becas Colaboración Académicas</v>
          </cell>
          <cell r="G623">
            <v>0</v>
          </cell>
        </row>
        <row r="624">
          <cell r="E624" t="str">
            <v>520201005</v>
          </cell>
          <cell r="F624" t="str">
            <v>Becas Tesistas</v>
          </cell>
          <cell r="G624">
            <v>0</v>
          </cell>
        </row>
        <row r="625">
          <cell r="E625" t="str">
            <v>520201006</v>
          </cell>
          <cell r="F625" t="str">
            <v>Becas y Aranceles Nivel Magister</v>
          </cell>
          <cell r="G625">
            <v>0</v>
          </cell>
        </row>
        <row r="626">
          <cell r="E626" t="str">
            <v>520201007</v>
          </cell>
          <cell r="F626" t="str">
            <v>Arancel Regular BID</v>
          </cell>
          <cell r="G626">
            <v>0</v>
          </cell>
        </row>
        <row r="627">
          <cell r="E627" t="str">
            <v>520201001</v>
          </cell>
          <cell r="F627" t="str">
            <v>Unidades de Becas</v>
          </cell>
          <cell r="G627">
            <v>0</v>
          </cell>
        </row>
        <row r="628">
          <cell r="E628" t="str">
            <v>520202001</v>
          </cell>
          <cell r="F628" t="str">
            <v>Becas de Estudios (PAE)</v>
          </cell>
          <cell r="G628">
            <v>225996.81115930903</v>
          </cell>
        </row>
        <row r="629">
          <cell r="E629" t="str">
            <v>520202002</v>
          </cell>
          <cell r="F629" t="str">
            <v>Becas de Alimentación (PAE)</v>
          </cell>
          <cell r="G629">
            <v>0</v>
          </cell>
        </row>
        <row r="630">
          <cell r="E630" t="str">
            <v>520202008</v>
          </cell>
          <cell r="F630" t="str">
            <v>Becas Exonerados</v>
          </cell>
          <cell r="G630">
            <v>0</v>
          </cell>
        </row>
        <row r="631">
          <cell r="E631" t="str">
            <v>520202009</v>
          </cell>
          <cell r="F631" t="str">
            <v>Becas Programa Movilidad Estudiantil</v>
          </cell>
          <cell r="G631">
            <v>0</v>
          </cell>
        </row>
        <row r="632">
          <cell r="E632" t="str">
            <v>8105</v>
          </cell>
          <cell r="F632" t="str">
            <v>Becas Exc.Académica</v>
          </cell>
          <cell r="G632">
            <v>0</v>
          </cell>
        </row>
        <row r="633">
          <cell r="E633" t="str">
            <v>8106</v>
          </cell>
          <cell r="F633" t="str">
            <v>Beca de Desempeño Laboral</v>
          </cell>
          <cell r="G633">
            <v>0</v>
          </cell>
        </row>
        <row r="634">
          <cell r="E634" t="str">
            <v>8406</v>
          </cell>
          <cell r="F634" t="str">
            <v>Becas Estudiantiles (Años Anteriores)</v>
          </cell>
          <cell r="G634">
            <v>0</v>
          </cell>
        </row>
        <row r="635">
          <cell r="G635">
            <v>0</v>
          </cell>
        </row>
        <row r="636">
          <cell r="E636" t="str">
            <v>520202004</v>
          </cell>
          <cell r="F636" t="str">
            <v>Becas para Aranceles y/o Derechos</v>
          </cell>
          <cell r="G636">
            <v>0</v>
          </cell>
        </row>
        <row r="637">
          <cell r="E637" t="str">
            <v>8103</v>
          </cell>
          <cell r="F637" t="str">
            <v>Becas Exonerados</v>
          </cell>
          <cell r="G637">
            <v>0</v>
          </cell>
        </row>
        <row r="638">
          <cell r="E638" t="str">
            <v>520202006</v>
          </cell>
          <cell r="F638" t="str">
            <v>Beca Excelencia Académica Datsun Chile</v>
          </cell>
          <cell r="G638">
            <v>0</v>
          </cell>
        </row>
        <row r="639">
          <cell r="E639" t="str">
            <v>520202010</v>
          </cell>
          <cell r="F639" t="str">
            <v>Bienestar y Asistencia</v>
          </cell>
          <cell r="G639">
            <v>0</v>
          </cell>
        </row>
        <row r="640">
          <cell r="E640" t="str">
            <v>520202011</v>
          </cell>
          <cell r="F640" t="str">
            <v>Becas Form.Bas.Clínica/Enseñanza Básica y Media</v>
          </cell>
          <cell r="G640">
            <v>0</v>
          </cell>
        </row>
        <row r="641">
          <cell r="E641" t="str">
            <v>520202013</v>
          </cell>
          <cell r="F641" t="str">
            <v>Restitución Beca Arancel Años Anteriores</v>
          </cell>
          <cell r="G641">
            <v>0</v>
          </cell>
        </row>
        <row r="642">
          <cell r="E642" t="str">
            <v>520203001</v>
          </cell>
          <cell r="F642" t="str">
            <v>Becas Aranceles (Internas)</v>
          </cell>
          <cell r="G642">
            <v>0</v>
          </cell>
        </row>
        <row r="643">
          <cell r="E643" t="str">
            <v>Dato</v>
          </cell>
          <cell r="F643" t="str">
            <v>Becas Externas de Pregrado (ajuste)</v>
          </cell>
          <cell r="G643">
            <v>0</v>
          </cell>
        </row>
        <row r="644">
          <cell r="G644">
            <v>0</v>
          </cell>
        </row>
        <row r="645">
          <cell r="G645">
            <v>0</v>
          </cell>
        </row>
        <row r="646">
          <cell r="G646">
            <v>360791.91851439542</v>
          </cell>
        </row>
        <row r="647">
          <cell r="G647">
            <v>0</v>
          </cell>
        </row>
        <row r="648">
          <cell r="E648" t="str">
            <v>520210004</v>
          </cell>
          <cell r="F648" t="str">
            <v>Transferencia Consejo de Rectores</v>
          </cell>
          <cell r="G648">
            <v>0</v>
          </cell>
        </row>
        <row r="649">
          <cell r="G649">
            <v>0</v>
          </cell>
        </row>
        <row r="650">
          <cell r="E650" t="str">
            <v>7810</v>
          </cell>
          <cell r="F650" t="str">
            <v>Centros de Alumnos</v>
          </cell>
          <cell r="G650">
            <v>0</v>
          </cell>
        </row>
        <row r="651">
          <cell r="E651" t="str">
            <v>7811</v>
          </cell>
          <cell r="F651" t="str">
            <v>Transferencias Federación Estudiantes</v>
          </cell>
          <cell r="G651">
            <v>0</v>
          </cell>
        </row>
        <row r="652">
          <cell r="G652">
            <v>360791.91851439542</v>
          </cell>
        </row>
        <row r="653">
          <cell r="E653" t="str">
            <v>7804</v>
          </cell>
          <cell r="F653" t="str">
            <v>Organismos Internacionales</v>
          </cell>
          <cell r="G653">
            <v>0</v>
          </cell>
        </row>
        <row r="654">
          <cell r="E654" t="str">
            <v>520210022</v>
          </cell>
          <cell r="F654" t="str">
            <v>Aporte Fundación Puelma</v>
          </cell>
          <cell r="G654">
            <v>0</v>
          </cell>
        </row>
        <row r="655">
          <cell r="E655" t="str">
            <v>8705</v>
          </cell>
          <cell r="F655" t="str">
            <v>Traspaso Aporte Soc.Desarrollo y Gestión</v>
          </cell>
          <cell r="G655">
            <v>0</v>
          </cell>
        </row>
        <row r="656">
          <cell r="E656" t="str">
            <v>520210003</v>
          </cell>
          <cell r="F656" t="str">
            <v>Otras Transferencias</v>
          </cell>
          <cell r="G656">
            <v>0</v>
          </cell>
        </row>
        <row r="657">
          <cell r="E657" t="str">
            <v>520210006</v>
          </cell>
          <cell r="F657" t="str">
            <v>Transferencias al Bienestar del Personal</v>
          </cell>
          <cell r="G657">
            <v>0</v>
          </cell>
        </row>
        <row r="658">
          <cell r="E658" t="str">
            <v>520210008</v>
          </cell>
          <cell r="F658" t="str">
            <v>Transf.Alumnos Préstamos Médicos</v>
          </cell>
          <cell r="G658">
            <v>0</v>
          </cell>
        </row>
        <row r="659">
          <cell r="E659" t="str">
            <v>520210010</v>
          </cell>
          <cell r="F659" t="str">
            <v>Aportes al Bienestar del Personal</v>
          </cell>
          <cell r="G659">
            <v>0</v>
          </cell>
        </row>
        <row r="660">
          <cell r="E660" t="str">
            <v>520210011</v>
          </cell>
          <cell r="F660" t="str">
            <v>Ayuda Visitantes Extranjeros</v>
          </cell>
          <cell r="G660">
            <v>0</v>
          </cell>
        </row>
        <row r="661">
          <cell r="E661" t="str">
            <v>520210013</v>
          </cell>
          <cell r="F661" t="str">
            <v>Transf. Proyecto Parque Científico y Tecnológico</v>
          </cell>
          <cell r="G661">
            <v>0</v>
          </cell>
        </row>
        <row r="662">
          <cell r="E662" t="str">
            <v>520210014</v>
          </cell>
          <cell r="F662" t="str">
            <v>Consorcio Universidades</v>
          </cell>
          <cell r="G662">
            <v>0</v>
          </cell>
        </row>
        <row r="663">
          <cell r="E663" t="str">
            <v>520210017</v>
          </cell>
          <cell r="F663" t="str">
            <v>Tranferencia I.U.E.</v>
          </cell>
          <cell r="G663">
            <v>0</v>
          </cell>
        </row>
        <row r="664">
          <cell r="E664" t="str">
            <v>520210018</v>
          </cell>
          <cell r="F664" t="str">
            <v>Transferencia Instituto de la Construcción</v>
          </cell>
          <cell r="G664">
            <v>0</v>
          </cell>
        </row>
        <row r="665">
          <cell r="E665" t="str">
            <v>520210019</v>
          </cell>
          <cell r="F665" t="str">
            <v>Transferencia Consejo de Seguridad Nacional</v>
          </cell>
          <cell r="G665">
            <v>0</v>
          </cell>
        </row>
        <row r="666">
          <cell r="E666" t="str">
            <v>520210024</v>
          </cell>
          <cell r="F666" t="str">
            <v>Aporte y Subvenciones a Fundaciones</v>
          </cell>
          <cell r="G666">
            <v>360791.91851439542</v>
          </cell>
        </row>
        <row r="667">
          <cell r="E667" t="str">
            <v>520210023</v>
          </cell>
          <cell r="F667" t="str">
            <v>Transferencias a Otras Universidades</v>
          </cell>
          <cell r="G667">
            <v>0</v>
          </cell>
        </row>
        <row r="669">
          <cell r="G669">
            <v>1382580.2022264875</v>
          </cell>
        </row>
        <row r="670">
          <cell r="G670">
            <v>1382580.2022264875</v>
          </cell>
        </row>
        <row r="671">
          <cell r="G671">
            <v>754701.13599999994</v>
          </cell>
        </row>
        <row r="672">
          <cell r="E672" t="str">
            <v>120301002</v>
          </cell>
          <cell r="F672" t="str">
            <v>Herramientas</v>
          </cell>
          <cell r="G672">
            <v>82.88</v>
          </cell>
        </row>
        <row r="673">
          <cell r="E673" t="str">
            <v>120301003</v>
          </cell>
          <cell r="F673" t="str">
            <v>Muebles y Enseres</v>
          </cell>
          <cell r="G673">
            <v>51602.124000000003</v>
          </cell>
        </row>
        <row r="674">
          <cell r="E674" t="str">
            <v>120301004</v>
          </cell>
          <cell r="F674" t="str">
            <v>Máquinas y Equipos</v>
          </cell>
          <cell r="G674">
            <v>532576.52</v>
          </cell>
        </row>
        <row r="675">
          <cell r="E675" t="str">
            <v>120401003</v>
          </cell>
          <cell r="F675" t="str">
            <v>Maquinaria y Equipos en Comodato</v>
          </cell>
          <cell r="G675">
            <v>0</v>
          </cell>
        </row>
        <row r="676">
          <cell r="E676" t="str">
            <v>120402007</v>
          </cell>
          <cell r="F676" t="str">
            <v>Maquinaria y Equipos Donados</v>
          </cell>
          <cell r="G676">
            <v>0</v>
          </cell>
        </row>
        <row r="677">
          <cell r="E677" t="str">
            <v>120301006</v>
          </cell>
          <cell r="F677" t="str">
            <v>Obras de Arte</v>
          </cell>
          <cell r="G677">
            <v>0</v>
          </cell>
        </row>
        <row r="678">
          <cell r="E678" t="str">
            <v>120401002</v>
          </cell>
          <cell r="F678" t="str">
            <v>Paquetes Computacionales</v>
          </cell>
          <cell r="G678">
            <v>0</v>
          </cell>
        </row>
        <row r="679">
          <cell r="E679" t="str">
            <v>120301010</v>
          </cell>
          <cell r="F679" t="str">
            <v>Equipos Computacionales</v>
          </cell>
          <cell r="G679">
            <v>170439.61199999999</v>
          </cell>
        </row>
        <row r="680">
          <cell r="E680" t="str">
            <v>120301007</v>
          </cell>
          <cell r="F680" t="str">
            <v>Equipamiento Científico Mayor</v>
          </cell>
          <cell r="G680">
            <v>0</v>
          </cell>
        </row>
        <row r="681">
          <cell r="E681" t="str">
            <v>8213</v>
          </cell>
          <cell r="F681" t="str">
            <v>Bienes No Inventariables</v>
          </cell>
          <cell r="G681">
            <v>0</v>
          </cell>
        </row>
        <row r="682">
          <cell r="E682" t="str">
            <v>8219</v>
          </cell>
          <cell r="F682" t="str">
            <v>Bienes No Inventariables</v>
          </cell>
          <cell r="G682">
            <v>0</v>
          </cell>
        </row>
        <row r="683">
          <cell r="G683">
            <v>0</v>
          </cell>
        </row>
        <row r="684">
          <cell r="E684" t="str">
            <v>120301001</v>
          </cell>
          <cell r="F684" t="str">
            <v>Vehículos</v>
          </cell>
          <cell r="G684">
            <v>0</v>
          </cell>
        </row>
        <row r="685">
          <cell r="G685">
            <v>600000</v>
          </cell>
        </row>
        <row r="686">
          <cell r="E686" t="str">
            <v>120101002</v>
          </cell>
          <cell r="F686" t="str">
            <v>Predios Agrícolas</v>
          </cell>
          <cell r="G686">
            <v>0</v>
          </cell>
        </row>
        <row r="687">
          <cell r="E687" t="str">
            <v>120101001</v>
          </cell>
          <cell r="F687" t="str">
            <v>Terrenos</v>
          </cell>
          <cell r="G687">
            <v>0</v>
          </cell>
        </row>
        <row r="688">
          <cell r="E688" t="str">
            <v>120201003</v>
          </cell>
          <cell r="F688" t="str">
            <v>Instalaciones</v>
          </cell>
          <cell r="G688">
            <v>0</v>
          </cell>
        </row>
        <row r="689">
          <cell r="E689" t="str">
            <v>12020xxxx</v>
          </cell>
          <cell r="F689" t="str">
            <v>Obras en Construcción</v>
          </cell>
          <cell r="G689">
            <v>600000</v>
          </cell>
        </row>
        <row r="690">
          <cell r="G690">
            <v>0</v>
          </cell>
        </row>
        <row r="691">
          <cell r="E691" t="str">
            <v>8209</v>
          </cell>
          <cell r="F691" t="str">
            <v>Mejora Planta Física</v>
          </cell>
          <cell r="G691">
            <v>0</v>
          </cell>
        </row>
        <row r="692">
          <cell r="E692" t="str">
            <v>8210</v>
          </cell>
          <cell r="F692" t="str">
            <v>Contrucción Bienes Raíces</v>
          </cell>
          <cell r="G692">
            <v>0</v>
          </cell>
        </row>
        <row r="693">
          <cell r="E693" t="str">
            <v>8220</v>
          </cell>
          <cell r="F693" t="str">
            <v>Obras Nuevas Mecesup</v>
          </cell>
          <cell r="G693">
            <v>0</v>
          </cell>
        </row>
        <row r="694">
          <cell r="E694" t="str">
            <v>8407</v>
          </cell>
          <cell r="F694" t="str">
            <v>Inversión</v>
          </cell>
          <cell r="G694">
            <v>0</v>
          </cell>
        </row>
        <row r="695">
          <cell r="G695">
            <v>27879.066226487525</v>
          </cell>
        </row>
        <row r="696">
          <cell r="E696" t="str">
            <v>120401001</v>
          </cell>
          <cell r="F696" t="str">
            <v>Activos en Leasing</v>
          </cell>
          <cell r="G696">
            <v>0</v>
          </cell>
        </row>
        <row r="697">
          <cell r="E697" t="str">
            <v>520101003</v>
          </cell>
          <cell r="F697" t="str">
            <v>Intereses por Leasing</v>
          </cell>
          <cell r="G697">
            <v>27879.066226487525</v>
          </cell>
        </row>
        <row r="698">
          <cell r="G698">
            <v>0</v>
          </cell>
        </row>
        <row r="699">
          <cell r="G699">
            <v>0</v>
          </cell>
        </row>
        <row r="700">
          <cell r="G700">
            <v>0</v>
          </cell>
        </row>
        <row r="701">
          <cell r="E701" t="str">
            <v>INTERNO</v>
          </cell>
          <cell r="G701">
            <v>0</v>
          </cell>
        </row>
        <row r="702">
          <cell r="G702">
            <v>0</v>
          </cell>
        </row>
        <row r="703">
          <cell r="E703" t="str">
            <v>xxxxx</v>
          </cell>
          <cell r="G703">
            <v>0</v>
          </cell>
        </row>
        <row r="704">
          <cell r="G704">
            <v>0</v>
          </cell>
        </row>
        <row r="705">
          <cell r="E705" t="str">
            <v>130101001</v>
          </cell>
          <cell r="F705" t="str">
            <v>Compra de Acciones</v>
          </cell>
          <cell r="G705">
            <v>0</v>
          </cell>
        </row>
        <row r="706">
          <cell r="E706" t="str">
            <v>8705</v>
          </cell>
          <cell r="F706" t="str">
            <v>Traspaso Aporte Sociedad Desarrollo y Gestión</v>
          </cell>
          <cell r="G706">
            <v>0</v>
          </cell>
        </row>
        <row r="708">
          <cell r="G708">
            <v>0</v>
          </cell>
        </row>
        <row r="709">
          <cell r="G709">
            <v>0</v>
          </cell>
        </row>
        <row r="710">
          <cell r="G710">
            <v>0</v>
          </cell>
        </row>
        <row r="711">
          <cell r="E711" t="str">
            <v>DATO</v>
          </cell>
          <cell r="F711" t="str">
            <v xml:space="preserve">Servicio Deuda </v>
          </cell>
          <cell r="G711">
            <v>0</v>
          </cell>
        </row>
        <row r="712">
          <cell r="E712" t="str">
            <v>520101001</v>
          </cell>
          <cell r="F712" t="str">
            <v>Intereses Deuda</v>
          </cell>
          <cell r="G712">
            <v>0</v>
          </cell>
        </row>
        <row r="713">
          <cell r="E713" t="str">
            <v>520101007</v>
          </cell>
          <cell r="F713" t="str">
            <v>Intereses  Bienestar</v>
          </cell>
          <cell r="G713">
            <v>0</v>
          </cell>
        </row>
        <row r="714">
          <cell r="E714" t="str">
            <v>520101010</v>
          </cell>
          <cell r="F714" t="str">
            <v>Intereses Deuda Corto Plazo</v>
          </cell>
          <cell r="G714">
            <v>0</v>
          </cell>
        </row>
        <row r="715">
          <cell r="G715">
            <v>0</v>
          </cell>
        </row>
        <row r="716">
          <cell r="E716" t="str">
            <v>XXXX</v>
          </cell>
          <cell r="G716">
            <v>0</v>
          </cell>
        </row>
        <row r="717">
          <cell r="G717">
            <v>0</v>
          </cell>
        </row>
        <row r="720">
          <cell r="G720">
            <v>0</v>
          </cell>
        </row>
        <row r="721">
          <cell r="E721" t="str">
            <v>DATO</v>
          </cell>
          <cell r="F721" t="str">
            <v>Compromisos Pendientes</v>
          </cell>
          <cell r="G721">
            <v>0</v>
          </cell>
        </row>
        <row r="723">
          <cell r="G723">
            <v>-1044882</v>
          </cell>
        </row>
        <row r="724">
          <cell r="G724">
            <v>-1044882</v>
          </cell>
        </row>
        <row r="725">
          <cell r="E725" t="str">
            <v>Saldo Final de caja</v>
          </cell>
          <cell r="G725">
            <v>-1044882</v>
          </cell>
        </row>
      </sheetData>
      <sheetData sheetId="2">
        <row r="12">
          <cell r="G12">
            <v>0</v>
          </cell>
        </row>
        <row r="13">
          <cell r="E13" t="str">
            <v>610104005</v>
          </cell>
          <cell r="F13" t="str">
            <v>Arancel P.S.U.</v>
          </cell>
          <cell r="G13">
            <v>0</v>
          </cell>
        </row>
        <row r="14">
          <cell r="G14">
            <v>0</v>
          </cell>
        </row>
        <row r="15">
          <cell r="E15" t="str">
            <v>620307002</v>
          </cell>
          <cell r="F15" t="str">
            <v>Venta de Estampillas Universitarias</v>
          </cell>
          <cell r="G15">
            <v>0</v>
          </cell>
        </row>
        <row r="16">
          <cell r="E16" t="str">
            <v>4802</v>
          </cell>
          <cell r="F16" t="str">
            <v xml:space="preserve">Venta de Estampillas </v>
          </cell>
          <cell r="G16">
            <v>0</v>
          </cell>
        </row>
        <row r="17">
          <cell r="G17">
            <v>5413640</v>
          </cell>
        </row>
        <row r="18">
          <cell r="E18" t="str">
            <v>1300</v>
          </cell>
          <cell r="F18" t="str">
            <v>Venta de productos</v>
          </cell>
          <cell r="G18">
            <v>0</v>
          </cell>
        </row>
        <row r="19">
          <cell r="E19" t="str">
            <v>1306</v>
          </cell>
          <cell r="F19" t="str">
            <v>Residuos(sangre, plasma, sueros)</v>
          </cell>
          <cell r="G19">
            <v>0</v>
          </cell>
        </row>
        <row r="20">
          <cell r="E20" t="str">
            <v>610101006</v>
          </cell>
          <cell r="F20" t="str">
            <v>Ingresos Alumnos Libres</v>
          </cell>
          <cell r="G20">
            <v>5514</v>
          </cell>
        </row>
        <row r="21">
          <cell r="E21" t="str">
            <v>610101011</v>
          </cell>
          <cell r="F21" t="str">
            <v>Ingresos Alumnos Semestre de Verano</v>
          </cell>
          <cell r="G21">
            <v>0</v>
          </cell>
        </row>
        <row r="22">
          <cell r="E22" t="str">
            <v>610101013</v>
          </cell>
          <cell r="F22" t="str">
            <v>Matrícula de Enseñanza Pre Básica, Básica y Media</v>
          </cell>
          <cell r="G22">
            <v>0</v>
          </cell>
        </row>
        <row r="23">
          <cell r="E23" t="str">
            <v>610101014</v>
          </cell>
          <cell r="F23" t="str">
            <v>Aranceles de Enseñanza Pre Básica, Básica y Media</v>
          </cell>
          <cell r="G23">
            <v>0</v>
          </cell>
        </row>
        <row r="24">
          <cell r="E24" t="str">
            <v>610101015</v>
          </cell>
          <cell r="F24" t="str">
            <v>Cuota de Incorporación M.Salas</v>
          </cell>
          <cell r="G24">
            <v>0</v>
          </cell>
        </row>
        <row r="25">
          <cell r="E25" t="str">
            <v>1220</v>
          </cell>
          <cell r="F25" t="str">
            <v>Otras Prest.Serv. Univers.</v>
          </cell>
          <cell r="G25">
            <v>0</v>
          </cell>
        </row>
        <row r="26">
          <cell r="E26" t="str">
            <v>610102001</v>
          </cell>
          <cell r="F26" t="str">
            <v>Eventos Científicos y Artísticos</v>
          </cell>
          <cell r="G26">
            <v>128573</v>
          </cell>
        </row>
        <row r="27">
          <cell r="E27" t="str">
            <v>1223</v>
          </cell>
          <cell r="F27" t="str">
            <v>Revalidación de Título</v>
          </cell>
          <cell r="G27">
            <v>0</v>
          </cell>
        </row>
        <row r="28">
          <cell r="E28" t="str">
            <v>1224</v>
          </cell>
          <cell r="F28" t="str">
            <v>Ingresos por D° de Autor</v>
          </cell>
          <cell r="G28">
            <v>0</v>
          </cell>
        </row>
        <row r="29">
          <cell r="E29" t="str">
            <v>610102002</v>
          </cell>
          <cell r="F29" t="str">
            <v>Educación Continua</v>
          </cell>
          <cell r="G29">
            <v>2822682</v>
          </cell>
        </row>
        <row r="30">
          <cell r="E30" t="str">
            <v>610102003</v>
          </cell>
          <cell r="F30" t="str">
            <v>Representación e Interpretación Artística</v>
          </cell>
          <cell r="G30">
            <v>0</v>
          </cell>
        </row>
        <row r="31">
          <cell r="E31" t="str">
            <v>1204</v>
          </cell>
          <cell r="F31" t="str">
            <v>Lavado ,  Reparación y Confección de Ropa</v>
          </cell>
          <cell r="G31">
            <v>0</v>
          </cell>
        </row>
        <row r="32">
          <cell r="E32" t="str">
            <v>610102005</v>
          </cell>
          <cell r="F32" t="str">
            <v>Escuela de Temporada y Cursos de Extensión</v>
          </cell>
          <cell r="G32">
            <v>446492</v>
          </cell>
        </row>
        <row r="33">
          <cell r="E33" t="str">
            <v>610102006</v>
          </cell>
          <cell r="F33" t="str">
            <v>Cursos de Deportes</v>
          </cell>
          <cell r="G33">
            <v>0</v>
          </cell>
        </row>
        <row r="34">
          <cell r="E34" t="str">
            <v>610102007</v>
          </cell>
          <cell r="F34" t="str">
            <v>Entradas a Centros Culturales  y Exposiciones</v>
          </cell>
          <cell r="G34">
            <v>0</v>
          </cell>
        </row>
        <row r="35">
          <cell r="E35" t="str">
            <v>610103001</v>
          </cell>
          <cell r="F35" t="str">
            <v>Prestación Servicios Generales</v>
          </cell>
          <cell r="G35">
            <v>0</v>
          </cell>
        </row>
        <row r="36">
          <cell r="E36" t="str">
            <v>610103002</v>
          </cell>
          <cell r="F36" t="str">
            <v>De Asesoría y Consultoría Externa</v>
          </cell>
          <cell r="G36">
            <v>52872</v>
          </cell>
        </row>
        <row r="37">
          <cell r="E37" t="str">
            <v>610103003</v>
          </cell>
          <cell r="F37" t="str">
            <v>Programas y Cursos de Capacitación Ocupacional</v>
          </cell>
          <cell r="G37">
            <v>0</v>
          </cell>
        </row>
        <row r="38">
          <cell r="E38" t="str">
            <v>1120</v>
          </cell>
          <cell r="F38" t="str">
            <v>Programas y Proyectos</v>
          </cell>
          <cell r="G38">
            <v>0</v>
          </cell>
        </row>
        <row r="39">
          <cell r="E39" t="str">
            <v>1122</v>
          </cell>
          <cell r="F39" t="str">
            <v>Actividad de Extensión</v>
          </cell>
          <cell r="G39">
            <v>0</v>
          </cell>
        </row>
        <row r="40">
          <cell r="E40" t="str">
            <v>610103005</v>
          </cell>
          <cell r="F40" t="str">
            <v>Otras Prestaciones de Servicios (sin M.Salas)</v>
          </cell>
          <cell r="G40">
            <v>0</v>
          </cell>
        </row>
        <row r="41">
          <cell r="E41" t="str">
            <v>1207</v>
          </cell>
          <cell r="F41" t="str">
            <v>Médicos y Hospitalarios</v>
          </cell>
          <cell r="G41">
            <v>0</v>
          </cell>
        </row>
        <row r="42">
          <cell r="E42" t="str">
            <v>1208</v>
          </cell>
          <cell r="F42" t="str">
            <v>Otras Prestaciones</v>
          </cell>
          <cell r="G42">
            <v>0</v>
          </cell>
        </row>
        <row r="43">
          <cell r="E43" t="str">
            <v>610103007</v>
          </cell>
          <cell r="F43" t="str">
            <v>Prestaciones Médicas y Hospitalarias</v>
          </cell>
          <cell r="G43">
            <v>0</v>
          </cell>
        </row>
        <row r="44">
          <cell r="E44" t="str">
            <v>610103008</v>
          </cell>
          <cell r="F44" t="str">
            <v>Cuota Afiliación</v>
          </cell>
          <cell r="G44">
            <v>0</v>
          </cell>
        </row>
        <row r="45">
          <cell r="E45" t="str">
            <v>610103011</v>
          </cell>
          <cell r="F45" t="str">
            <v>Prestaciones Médicas Ambulatorias Isapres</v>
          </cell>
          <cell r="G45">
            <v>0</v>
          </cell>
        </row>
        <row r="46">
          <cell r="E46" t="str">
            <v>610103012</v>
          </cell>
          <cell r="F46" t="str">
            <v>Prestaciones Médicas Ambulatorias Fonasa</v>
          </cell>
          <cell r="G46">
            <v>0</v>
          </cell>
        </row>
        <row r="47">
          <cell r="E47" t="str">
            <v>610103013</v>
          </cell>
          <cell r="F47" t="str">
            <v>Prestaciones Médicas Ambulatorias S.S.M.N.</v>
          </cell>
          <cell r="G47">
            <v>0</v>
          </cell>
        </row>
        <row r="48">
          <cell r="E48" t="str">
            <v>610103014</v>
          </cell>
          <cell r="F48" t="str">
            <v>Prestaciones Médicas Ambulatorias Particular</v>
          </cell>
          <cell r="G48">
            <v>0</v>
          </cell>
        </row>
        <row r="49">
          <cell r="E49" t="str">
            <v>610103015</v>
          </cell>
          <cell r="F49" t="str">
            <v>Prestaciones Médicas Hospitalarias Isapres</v>
          </cell>
          <cell r="G49">
            <v>0</v>
          </cell>
        </row>
        <row r="50">
          <cell r="E50" t="str">
            <v>610103016</v>
          </cell>
          <cell r="F50" t="str">
            <v>Prestaciones Médicas Hospitalarias Fonasa</v>
          </cell>
          <cell r="G50">
            <v>0</v>
          </cell>
        </row>
        <row r="51">
          <cell r="E51" t="str">
            <v>610103017</v>
          </cell>
          <cell r="F51" t="str">
            <v>Prestaciones Médicas Hospitalarias S.S.M.N.</v>
          </cell>
          <cell r="G51">
            <v>0</v>
          </cell>
        </row>
        <row r="52">
          <cell r="E52" t="str">
            <v>610103018</v>
          </cell>
          <cell r="F52" t="str">
            <v>Prestaciones Médicas Hospitalarias Particular</v>
          </cell>
          <cell r="G52">
            <v>0</v>
          </cell>
        </row>
        <row r="53">
          <cell r="E53" t="str">
            <v>610103019</v>
          </cell>
          <cell r="F53" t="str">
            <v>Imprenta</v>
          </cell>
          <cell r="G53">
            <v>0</v>
          </cell>
        </row>
        <row r="54">
          <cell r="E54" t="str">
            <v>610103020</v>
          </cell>
          <cell r="F54" t="str">
            <v>Exámenes de laboratorio</v>
          </cell>
          <cell r="G54">
            <v>1135219</v>
          </cell>
        </row>
        <row r="55">
          <cell r="E55" t="str">
            <v>610103021</v>
          </cell>
          <cell r="F55" t="str">
            <v>Exámenes Médicos Especializados</v>
          </cell>
          <cell r="G55">
            <v>120994</v>
          </cell>
        </row>
        <row r="56">
          <cell r="E56" t="str">
            <v>610103022</v>
          </cell>
          <cell r="F56" t="str">
            <v>Análisis de Laboratorio</v>
          </cell>
          <cell r="G56">
            <v>0</v>
          </cell>
        </row>
        <row r="57">
          <cell r="E57" t="str">
            <v>610103023</v>
          </cell>
          <cell r="F57" t="str">
            <v>Análisis de Materiales</v>
          </cell>
          <cell r="G57">
            <v>0</v>
          </cell>
        </row>
        <row r="58">
          <cell r="E58" t="str">
            <v>610103024</v>
          </cell>
          <cell r="F58" t="str">
            <v>Servicios de Ingeniería</v>
          </cell>
          <cell r="G58">
            <v>0</v>
          </cell>
        </row>
        <row r="59">
          <cell r="E59" t="str">
            <v>610103025</v>
          </cell>
          <cell r="F59" t="str">
            <v>Servicios de Computación</v>
          </cell>
          <cell r="G59">
            <v>0</v>
          </cell>
        </row>
        <row r="60">
          <cell r="E60" t="str">
            <v>610103026</v>
          </cell>
          <cell r="F60" t="str">
            <v>Toma de Encuesta/ y exámenes</v>
          </cell>
          <cell r="G60">
            <v>0</v>
          </cell>
        </row>
        <row r="61">
          <cell r="E61" t="str">
            <v>610103027</v>
          </cell>
          <cell r="F61" t="str">
            <v>Lavado ,  Reparación y Confección de Ropa</v>
          </cell>
          <cell r="G61">
            <v>0</v>
          </cell>
        </row>
        <row r="62">
          <cell r="E62" t="str">
            <v>610103028</v>
          </cell>
          <cell r="F62" t="str">
            <v>Cuotas de Socios</v>
          </cell>
          <cell r="G62">
            <v>0</v>
          </cell>
        </row>
        <row r="63">
          <cell r="E63" t="str">
            <v>610103029</v>
          </cell>
          <cell r="F63" t="str">
            <v>Revalidación de Título</v>
          </cell>
          <cell r="G63">
            <v>45111</v>
          </cell>
        </row>
        <row r="64">
          <cell r="E64" t="str">
            <v>1218</v>
          </cell>
          <cell r="F64" t="str">
            <v>Prestaciones  Ambulatorias Serv. Universitarios</v>
          </cell>
          <cell r="G64">
            <v>0</v>
          </cell>
        </row>
        <row r="65">
          <cell r="E65" t="str">
            <v>1219</v>
          </cell>
          <cell r="F65" t="str">
            <v>Prestaciones  Hospitalarias Serv. Universitarios</v>
          </cell>
          <cell r="G65">
            <v>0</v>
          </cell>
        </row>
        <row r="66">
          <cell r="E66" t="str">
            <v>610103030</v>
          </cell>
          <cell r="F66" t="str">
            <v>Toma de Exámenes</v>
          </cell>
          <cell r="G66">
            <v>0</v>
          </cell>
        </row>
        <row r="67">
          <cell r="E67" t="str">
            <v>610103031</v>
          </cell>
          <cell r="F67" t="str">
            <v>Auspicios</v>
          </cell>
          <cell r="G67">
            <v>18598</v>
          </cell>
        </row>
        <row r="68">
          <cell r="E68" t="str">
            <v>610103032</v>
          </cell>
          <cell r="F68" t="str">
            <v>Servicios de Mantención y Reparación de Equipos</v>
          </cell>
          <cell r="G68">
            <v>0</v>
          </cell>
        </row>
        <row r="69">
          <cell r="E69" t="str">
            <v>610103033</v>
          </cell>
          <cell r="F69" t="str">
            <v>Servicios Centro Tecnológico de la Madera</v>
          </cell>
          <cell r="G69">
            <v>0</v>
          </cell>
        </row>
        <row r="70">
          <cell r="E70" t="str">
            <v>610103034</v>
          </cell>
          <cell r="F70" t="str">
            <v>Uso Bibliotecas</v>
          </cell>
          <cell r="G70">
            <v>0</v>
          </cell>
        </row>
        <row r="71">
          <cell r="E71" t="str">
            <v>610103035</v>
          </cell>
          <cell r="F71" t="str">
            <v>Servicios Agrícolas</v>
          </cell>
          <cell r="G71">
            <v>0</v>
          </cell>
        </row>
        <row r="72">
          <cell r="E72" t="str">
            <v>610103036</v>
          </cell>
          <cell r="F72" t="str">
            <v>Restauración Ambiental</v>
          </cell>
          <cell r="G72">
            <v>0</v>
          </cell>
        </row>
        <row r="73">
          <cell r="E73" t="str">
            <v>610104001</v>
          </cell>
          <cell r="F73" t="str">
            <v>Ingreso NASA Financiamiento Gasto</v>
          </cell>
          <cell r="G73">
            <v>0</v>
          </cell>
        </row>
        <row r="74">
          <cell r="E74" t="str">
            <v>610104003</v>
          </cell>
          <cell r="F74" t="str">
            <v>Proyectos de Investigación</v>
          </cell>
          <cell r="G74">
            <v>604491</v>
          </cell>
        </row>
        <row r="75">
          <cell r="E75" t="str">
            <v>610104004</v>
          </cell>
          <cell r="F75" t="str">
            <v>Ingresos Proyectos Investigación Tercero Dólar</v>
          </cell>
          <cell r="G75">
            <v>0</v>
          </cell>
        </row>
        <row r="76">
          <cell r="E76" t="str">
            <v>610104013</v>
          </cell>
          <cell r="F76" t="str">
            <v xml:space="preserve">Cuota de Incorporación </v>
          </cell>
          <cell r="G76">
            <v>0</v>
          </cell>
        </row>
        <row r="77">
          <cell r="E77" t="str">
            <v>610104014</v>
          </cell>
          <cell r="F77" t="str">
            <v>Ingresos por Postulaciones</v>
          </cell>
          <cell r="G77">
            <v>0</v>
          </cell>
        </row>
        <row r="78">
          <cell r="E78" t="str">
            <v>610104015</v>
          </cell>
          <cell r="F78" t="str">
            <v>Cuota de Solidaridad</v>
          </cell>
          <cell r="G78">
            <v>0</v>
          </cell>
        </row>
        <row r="79">
          <cell r="E79" t="str">
            <v>3402</v>
          </cell>
          <cell r="F79" t="str">
            <v>Venta de Servicios (Años Anteriores)</v>
          </cell>
          <cell r="G79">
            <v>0</v>
          </cell>
        </row>
        <row r="80">
          <cell r="E80" t="str">
            <v>3403</v>
          </cell>
          <cell r="F80" t="str">
            <v>Venta de Productos (Años Anteriores)</v>
          </cell>
          <cell r="G80">
            <v>0</v>
          </cell>
        </row>
        <row r="81">
          <cell r="E81" t="str">
            <v>620301003</v>
          </cell>
          <cell r="F81" t="str">
            <v>Casinos y Hogares</v>
          </cell>
          <cell r="G81">
            <v>0</v>
          </cell>
        </row>
        <row r="82">
          <cell r="E82" t="str">
            <v>620303006</v>
          </cell>
          <cell r="F82" t="str">
            <v>Intereses Morosidad Enseñanza Básica y Media</v>
          </cell>
          <cell r="G82">
            <v>0</v>
          </cell>
        </row>
        <row r="83">
          <cell r="E83" t="str">
            <v>620307001</v>
          </cell>
          <cell r="F83" t="str">
            <v>Venta de Bienes Generales</v>
          </cell>
          <cell r="G83">
            <v>0</v>
          </cell>
        </row>
        <row r="84">
          <cell r="E84" t="str">
            <v>620307004</v>
          </cell>
          <cell r="F84" t="str">
            <v>Costo venta de Bienes</v>
          </cell>
          <cell r="G84">
            <v>0</v>
          </cell>
        </row>
        <row r="85">
          <cell r="E85" t="str">
            <v>620307005</v>
          </cell>
          <cell r="F85" t="str">
            <v>Licores</v>
          </cell>
          <cell r="G85">
            <v>0</v>
          </cell>
        </row>
        <row r="86">
          <cell r="E86" t="str">
            <v>620307006</v>
          </cell>
          <cell r="F86" t="str">
            <v>Animales</v>
          </cell>
          <cell r="G86">
            <v>26113</v>
          </cell>
        </row>
        <row r="87">
          <cell r="E87" t="str">
            <v>620307007</v>
          </cell>
          <cell r="F87" t="str">
            <v>Libros,Revistas,Apuntes</v>
          </cell>
          <cell r="G87">
            <v>4281</v>
          </cell>
        </row>
        <row r="88">
          <cell r="E88" t="str">
            <v>620307009</v>
          </cell>
          <cell r="F88" t="str">
            <v>Venta de Arena</v>
          </cell>
          <cell r="G88">
            <v>0</v>
          </cell>
        </row>
        <row r="89">
          <cell r="E89" t="str">
            <v>620307010</v>
          </cell>
          <cell r="F89" t="str">
            <v>Fotocopias</v>
          </cell>
          <cell r="G89">
            <v>2700</v>
          </cell>
        </row>
        <row r="90">
          <cell r="E90" t="str">
            <v>620307011</v>
          </cell>
          <cell r="F90" t="str">
            <v>Materiales para Conservación de Docum.</v>
          </cell>
          <cell r="G90">
            <v>0</v>
          </cell>
        </row>
        <row r="91">
          <cell r="E91" t="str">
            <v>620307012</v>
          </cell>
          <cell r="F91" t="str">
            <v>Agrícolas</v>
          </cell>
          <cell r="G91">
            <v>0</v>
          </cell>
        </row>
        <row r="92">
          <cell r="E92" t="str">
            <v>620307013</v>
          </cell>
          <cell r="F92" t="str">
            <v>Muebles</v>
          </cell>
          <cell r="G92">
            <v>0</v>
          </cell>
        </row>
        <row r="93">
          <cell r="E93" t="str">
            <v>620307014</v>
          </cell>
          <cell r="F93" t="str">
            <v>Venta de Fotografias</v>
          </cell>
          <cell r="G93">
            <v>0</v>
          </cell>
        </row>
        <row r="94">
          <cell r="E94" t="str">
            <v>620307015</v>
          </cell>
          <cell r="F94" t="str">
            <v>Residuos y Dehechos Plásticos, madera, papel y otros</v>
          </cell>
          <cell r="G94">
            <v>0</v>
          </cell>
        </row>
        <row r="95">
          <cell r="E95" t="str">
            <v>620307016</v>
          </cell>
          <cell r="F95" t="str">
            <v>Agua Destilada</v>
          </cell>
          <cell r="G95">
            <v>0</v>
          </cell>
        </row>
        <row r="96">
          <cell r="E96" t="str">
            <v>620307017</v>
          </cell>
          <cell r="F96" t="str">
            <v>Venta de reactivos químicos y material fungible</v>
          </cell>
          <cell r="G96">
            <v>0</v>
          </cell>
        </row>
        <row r="97">
          <cell r="E97" t="str">
            <v>620307018</v>
          </cell>
          <cell r="F97" t="str">
            <v>Venta de artículos promocionales</v>
          </cell>
          <cell r="G97">
            <v>0</v>
          </cell>
        </row>
        <row r="98">
          <cell r="E98" t="str">
            <v>620307019</v>
          </cell>
          <cell r="F98" t="str">
            <v>Despachos de productos</v>
          </cell>
          <cell r="G98">
            <v>0</v>
          </cell>
        </row>
        <row r="99">
          <cell r="E99" t="str">
            <v>620307020</v>
          </cell>
          <cell r="F99" t="str">
            <v>Alimentos de Animales</v>
          </cell>
          <cell r="G99">
            <v>0</v>
          </cell>
        </row>
        <row r="100">
          <cell r="E100" t="str">
            <v>620307021</v>
          </cell>
          <cell r="F100" t="str">
            <v>Productos farmacéuticos veterinarios</v>
          </cell>
          <cell r="G100">
            <v>0</v>
          </cell>
        </row>
        <row r="101">
          <cell r="E101" t="str">
            <v>620307022</v>
          </cell>
          <cell r="F101" t="str">
            <v>Venta de Producto Farmacéuticos</v>
          </cell>
          <cell r="G101">
            <v>0</v>
          </cell>
        </row>
        <row r="102">
          <cell r="E102" t="str">
            <v>620307023</v>
          </cell>
          <cell r="F102" t="str">
            <v>Venta de Preservativos</v>
          </cell>
          <cell r="G102">
            <v>0</v>
          </cell>
        </row>
        <row r="103">
          <cell r="E103" t="str">
            <v>620307024</v>
          </cell>
          <cell r="F103" t="str">
            <v>Venta Material Audiovisual</v>
          </cell>
          <cell r="G103">
            <v>0</v>
          </cell>
        </row>
        <row r="104">
          <cell r="G104">
            <v>86027</v>
          </cell>
        </row>
        <row r="105">
          <cell r="G105">
            <v>86027</v>
          </cell>
        </row>
        <row r="106">
          <cell r="E106" t="str">
            <v>1400</v>
          </cell>
          <cell r="F106" t="str">
            <v>Renta de Inversiones</v>
          </cell>
          <cell r="G106">
            <v>0</v>
          </cell>
        </row>
        <row r="107">
          <cell r="E107" t="str">
            <v>620102001</v>
          </cell>
          <cell r="F107" t="str">
            <v>Arriendo de Bienes Propios</v>
          </cell>
          <cell r="G107">
            <v>86027</v>
          </cell>
        </row>
        <row r="108">
          <cell r="E108" t="str">
            <v>620102002</v>
          </cell>
          <cell r="F108" t="str">
            <v>Arriendo de Bienes de Tercero</v>
          </cell>
          <cell r="G108">
            <v>0</v>
          </cell>
        </row>
        <row r="109">
          <cell r="E109" t="str">
            <v>620102005</v>
          </cell>
          <cell r="F109" t="str">
            <v>Arriendo Recintos Deportivos</v>
          </cell>
          <cell r="G109">
            <v>0</v>
          </cell>
        </row>
        <row r="110">
          <cell r="G110">
            <v>0</v>
          </cell>
        </row>
        <row r="111">
          <cell r="E111" t="str">
            <v>620101001</v>
          </cell>
          <cell r="F111" t="str">
            <v xml:space="preserve">Intereses por Depósitos a Plazo </v>
          </cell>
          <cell r="G111">
            <v>0</v>
          </cell>
        </row>
        <row r="112">
          <cell r="G112">
            <v>0</v>
          </cell>
        </row>
        <row r="113">
          <cell r="E113" t="str">
            <v>620102004</v>
          </cell>
          <cell r="F113" t="str">
            <v>Dividendo Percibidos</v>
          </cell>
          <cell r="G113">
            <v>0</v>
          </cell>
        </row>
        <row r="114">
          <cell r="E114" t="str">
            <v>Falta</v>
          </cell>
          <cell r="F114" t="str">
            <v>Dividendos Otras Acciones</v>
          </cell>
          <cell r="G114">
            <v>0</v>
          </cell>
        </row>
        <row r="115">
          <cell r="G115">
            <v>0</v>
          </cell>
        </row>
        <row r="116">
          <cell r="E116" t="str">
            <v>1405</v>
          </cell>
          <cell r="F116" t="str">
            <v>Otras Rentas de Inversiones</v>
          </cell>
          <cell r="G116">
            <v>0</v>
          </cell>
        </row>
        <row r="117">
          <cell r="E117" t="str">
            <v>620101002</v>
          </cell>
          <cell r="F117" t="str">
            <v>Intereses Readecuación Planta Física</v>
          </cell>
          <cell r="G117">
            <v>0</v>
          </cell>
        </row>
        <row r="118">
          <cell r="E118" t="str">
            <v>620101009</v>
          </cell>
          <cell r="F118" t="str">
            <v>Interés Préstamo</v>
          </cell>
          <cell r="G118">
            <v>0</v>
          </cell>
        </row>
        <row r="119">
          <cell r="E119" t="str">
            <v>620101010</v>
          </cell>
          <cell r="F119" t="str">
            <v>Intereses Becas Syff</v>
          </cell>
          <cell r="G119">
            <v>0</v>
          </cell>
        </row>
        <row r="120">
          <cell r="E120" t="str">
            <v>620101011</v>
          </cell>
          <cell r="F120" t="str">
            <v>Intereses por Préstamos</v>
          </cell>
          <cell r="G120">
            <v>0</v>
          </cell>
        </row>
        <row r="121">
          <cell r="E121" t="str">
            <v>2122</v>
          </cell>
          <cell r="F121" t="str">
            <v>Intereses por Cuentas Corrientes</v>
          </cell>
          <cell r="G121">
            <v>0</v>
          </cell>
        </row>
        <row r="122">
          <cell r="E122" t="str">
            <v>3404</v>
          </cell>
          <cell r="F122" t="str">
            <v>Renta de Inversiones (Años Anteriores)</v>
          </cell>
          <cell r="G122">
            <v>0</v>
          </cell>
        </row>
        <row r="123">
          <cell r="G123">
            <v>3259162</v>
          </cell>
        </row>
        <row r="124">
          <cell r="G124">
            <v>0</v>
          </cell>
        </row>
        <row r="125">
          <cell r="G125">
            <v>0</v>
          </cell>
        </row>
        <row r="126">
          <cell r="E126" t="str">
            <v>610101001</v>
          </cell>
          <cell r="F126" t="str">
            <v>Derecho Básicos de Pregrado [Fondo General]</v>
          </cell>
          <cell r="G126">
            <v>0</v>
          </cell>
        </row>
        <row r="127">
          <cell r="G127">
            <v>0</v>
          </cell>
        </row>
        <row r="128">
          <cell r="E128" t="str">
            <v>610101003</v>
          </cell>
          <cell r="F128" t="str">
            <v>Ingreso Postgrado Derecho Institucional</v>
          </cell>
          <cell r="G128">
            <v>0</v>
          </cell>
        </row>
        <row r="129">
          <cell r="E129" t="str">
            <v>610101010</v>
          </cell>
          <cell r="F129" t="str">
            <v>Derechos Básicos Postgrado (Sistema)</v>
          </cell>
          <cell r="G129">
            <v>0</v>
          </cell>
        </row>
        <row r="130">
          <cell r="E130" t="str">
            <v>1105</v>
          </cell>
          <cell r="F130" t="str">
            <v>D° Básicos Post-Título</v>
          </cell>
          <cell r="G130">
            <v>0</v>
          </cell>
        </row>
        <row r="131">
          <cell r="E131" t="str">
            <v>Falta</v>
          </cell>
          <cell r="F131" t="str">
            <v>Ingresos de Postgrado /D° de Inscripción</v>
          </cell>
          <cell r="G131">
            <v>0</v>
          </cell>
        </row>
        <row r="132">
          <cell r="G132">
            <v>52</v>
          </cell>
        </row>
        <row r="133">
          <cell r="E133" t="str">
            <v>INTERNO</v>
          </cell>
          <cell r="F133" t="str">
            <v>BECAS INTERNAS</v>
          </cell>
          <cell r="G133">
            <v>0</v>
          </cell>
        </row>
        <row r="134">
          <cell r="E134" t="str">
            <v>610101002</v>
          </cell>
          <cell r="F134" t="str">
            <v xml:space="preserve">Ingresos Pregrado Aranceles Carrera (Rec. Caja Sistema)  </v>
          </cell>
          <cell r="G134">
            <v>0</v>
          </cell>
        </row>
        <row r="135">
          <cell r="E135" t="str">
            <v>1109</v>
          </cell>
          <cell r="F135" t="str">
            <v xml:space="preserve">Recaudación Banco </v>
          </cell>
          <cell r="G135">
            <v>0</v>
          </cell>
        </row>
        <row r="136">
          <cell r="E136" t="str">
            <v>1110</v>
          </cell>
          <cell r="F136" t="str">
            <v>Provisión Mayores Ingresos de Aranceles Año 2010</v>
          </cell>
          <cell r="G136">
            <v>0</v>
          </cell>
        </row>
        <row r="137">
          <cell r="E137" t="str">
            <v>1111</v>
          </cell>
          <cell r="F137" t="str">
            <v>Cheques Diferido Aranceles</v>
          </cell>
          <cell r="G137">
            <v>0</v>
          </cell>
        </row>
        <row r="138">
          <cell r="E138" t="str">
            <v>1112</v>
          </cell>
          <cell r="F138" t="str">
            <v>Recaudación DICOM</v>
          </cell>
          <cell r="G138">
            <v>0</v>
          </cell>
        </row>
        <row r="139">
          <cell r="F139" t="str">
            <v>Cheques Caducados</v>
          </cell>
          <cell r="G139">
            <v>0</v>
          </cell>
        </row>
        <row r="140">
          <cell r="E140" t="str">
            <v>210701006</v>
          </cell>
          <cell r="F140" t="str">
            <v>Documentos por Cobrar</v>
          </cell>
          <cell r="G140">
            <v>0</v>
          </cell>
        </row>
        <row r="141">
          <cell r="F141" t="str">
            <v>Cheques Protestado Aranceles</v>
          </cell>
          <cell r="G141">
            <v>0</v>
          </cell>
        </row>
        <row r="142">
          <cell r="F142" t="str">
            <v>Becas Educación Superior (Bicentenario, J.Gómez M., Pedagogía y Otras)</v>
          </cell>
          <cell r="G142">
            <v>0</v>
          </cell>
        </row>
        <row r="143">
          <cell r="E143" t="str">
            <v>1602</v>
          </cell>
          <cell r="F143" t="str">
            <v>Becas de Reparación (Fdo. Desarrollo)</v>
          </cell>
          <cell r="G143">
            <v>0</v>
          </cell>
        </row>
        <row r="144">
          <cell r="E144" t="str">
            <v>610106011</v>
          </cell>
          <cell r="F144" t="str">
            <v>Aporte Suplemento Fdo. Solidario</v>
          </cell>
          <cell r="G144">
            <v>0</v>
          </cell>
        </row>
        <row r="145">
          <cell r="E145" t="str">
            <v>110604001</v>
          </cell>
          <cell r="F145" t="str">
            <v>Aporte Fiscal  Fdo. Solidario</v>
          </cell>
          <cell r="G145">
            <v>0</v>
          </cell>
        </row>
        <row r="146">
          <cell r="E146" t="str">
            <v>1703</v>
          </cell>
          <cell r="F146" t="str">
            <v>Aporte S/ Ley  19.083/Compromisos de Gastos</v>
          </cell>
          <cell r="G146">
            <v>0</v>
          </cell>
        </row>
        <row r="147">
          <cell r="E147" t="str">
            <v>110503003</v>
          </cell>
          <cell r="F147" t="str">
            <v xml:space="preserve">Cheques Protestados </v>
          </cell>
          <cell r="G147">
            <v>0</v>
          </cell>
        </row>
        <row r="148">
          <cell r="E148" t="str">
            <v>620303001</v>
          </cell>
          <cell r="F148" t="str">
            <v>Intereses Aranceles y Derechos de Pregrado</v>
          </cell>
          <cell r="G148">
            <v>0</v>
          </cell>
        </row>
        <row r="149">
          <cell r="E149" t="str">
            <v>620303002</v>
          </cell>
          <cell r="F149" t="str">
            <v>Intereses Deudores y Otros</v>
          </cell>
          <cell r="G149">
            <v>52</v>
          </cell>
        </row>
        <row r="150">
          <cell r="E150" t="str">
            <v>620305005</v>
          </cell>
          <cell r="F150" t="str">
            <v>Recuperación gastos cobranza (FSCU)</v>
          </cell>
          <cell r="G150">
            <v>0</v>
          </cell>
        </row>
        <row r="151">
          <cell r="E151" t="str">
            <v>620305006</v>
          </cell>
          <cell r="F151" t="str">
            <v>Recuperación Gastos de Cobranza</v>
          </cell>
          <cell r="G151">
            <v>0</v>
          </cell>
        </row>
        <row r="152">
          <cell r="E152" t="str">
            <v>620301014</v>
          </cell>
          <cell r="F152" t="str">
            <v>Recuperación Créditos Castigado (FSCU)</v>
          </cell>
          <cell r="G152">
            <v>0</v>
          </cell>
        </row>
        <row r="153">
          <cell r="E153" t="str">
            <v>620306003</v>
          </cell>
          <cell r="F153" t="str">
            <v>Ajuste Aranceles y Derecho</v>
          </cell>
          <cell r="G153">
            <v>0</v>
          </cell>
        </row>
        <row r="154">
          <cell r="E154" t="str">
            <v>110610010</v>
          </cell>
          <cell r="F154" t="str">
            <v>Fondo Solidario/Otros Deudores</v>
          </cell>
          <cell r="G154">
            <v>0</v>
          </cell>
        </row>
        <row r="155">
          <cell r="E155" t="str">
            <v>110412001</v>
          </cell>
          <cell r="F155" t="str">
            <v>Recaudación Caja Crédito Universitario</v>
          </cell>
          <cell r="G155">
            <v>0</v>
          </cell>
        </row>
        <row r="156">
          <cell r="E156" t="str">
            <v>110412002</v>
          </cell>
          <cell r="F156" t="str">
            <v>Recaudación Banco Crédito Universitario</v>
          </cell>
          <cell r="G156">
            <v>0</v>
          </cell>
        </row>
        <row r="157">
          <cell r="E157" t="str">
            <v>110412003</v>
          </cell>
          <cell r="F157" t="str">
            <v>Recaudación Tesorería Gral. de la  República</v>
          </cell>
          <cell r="G157">
            <v>0</v>
          </cell>
        </row>
        <row r="158">
          <cell r="E158" t="str">
            <v>110403006</v>
          </cell>
          <cell r="F158" t="str">
            <v>Recaudación ORSAN</v>
          </cell>
          <cell r="G158">
            <v>0</v>
          </cell>
        </row>
        <row r="159">
          <cell r="E159" t="str">
            <v>110406011</v>
          </cell>
          <cell r="F159" t="str">
            <v>Fdo. Solid. Recaudac. Deudores Cruzados</v>
          </cell>
          <cell r="G159">
            <v>0</v>
          </cell>
        </row>
        <row r="160">
          <cell r="E160" t="str">
            <v>3411</v>
          </cell>
          <cell r="F160" t="str">
            <v>Aranceles Años Anteriores Pregrado</v>
          </cell>
          <cell r="G160">
            <v>0</v>
          </cell>
        </row>
        <row r="161">
          <cell r="E161" t="str">
            <v>4807</v>
          </cell>
          <cell r="F161" t="str">
            <v>Vta. Cartera Fdo. Solidario c/c I. Propios</v>
          </cell>
          <cell r="G161">
            <v>0</v>
          </cell>
        </row>
        <row r="162">
          <cell r="E162" t="str">
            <v>620309055</v>
          </cell>
          <cell r="F162" t="str">
            <v>Becas Financiadas por los Organismos</v>
          </cell>
          <cell r="G162">
            <v>0</v>
          </cell>
        </row>
        <row r="163">
          <cell r="E163" t="str">
            <v>4820</v>
          </cell>
          <cell r="F163" t="str">
            <v>Vta.Cartera Fdo. Solidario c/c A. Fiscal</v>
          </cell>
          <cell r="G163">
            <v>0</v>
          </cell>
        </row>
        <row r="164">
          <cell r="F164" t="str">
            <v>Provisión Mayores Ingresos de Aranceles Año 2010</v>
          </cell>
          <cell r="G164">
            <v>0</v>
          </cell>
        </row>
        <row r="165">
          <cell r="E165" t="str">
            <v>8507</v>
          </cell>
          <cell r="F165" t="str">
            <v>Devolución Aranceles</v>
          </cell>
          <cell r="G165">
            <v>0</v>
          </cell>
        </row>
        <row r="166">
          <cell r="E166" t="str">
            <v>8519</v>
          </cell>
          <cell r="F166" t="str">
            <v>Cheques Protestado Aranceles</v>
          </cell>
          <cell r="G166">
            <v>0</v>
          </cell>
        </row>
        <row r="167">
          <cell r="E167" t="str">
            <v>220401008</v>
          </cell>
          <cell r="F167" t="str">
            <v>Fdo. Solid. Egresos Deudores Cruzados</v>
          </cell>
          <cell r="G167">
            <v>0</v>
          </cell>
        </row>
        <row r="168">
          <cell r="E168" t="str">
            <v>211618004</v>
          </cell>
          <cell r="F168" t="str">
            <v>Compra de Cartera al Fondo General</v>
          </cell>
          <cell r="G168">
            <v>0</v>
          </cell>
        </row>
        <row r="169">
          <cell r="E169" t="str">
            <v>Falta</v>
          </cell>
          <cell r="F169" t="str">
            <v>Devolución Deudores Otras Universidades</v>
          </cell>
          <cell r="G169">
            <v>0</v>
          </cell>
        </row>
        <row r="170">
          <cell r="G170">
            <v>3259110</v>
          </cell>
        </row>
        <row r="171">
          <cell r="E171" t="str">
            <v>1121</v>
          </cell>
          <cell r="F171" t="str">
            <v>Ingresos Magister BID</v>
          </cell>
          <cell r="G171">
            <v>0</v>
          </cell>
        </row>
        <row r="172">
          <cell r="E172" t="str">
            <v>610101004</v>
          </cell>
          <cell r="F172" t="str">
            <v xml:space="preserve">Ingresos Postgrado Arancel </v>
          </cell>
          <cell r="G172">
            <v>635068</v>
          </cell>
        </row>
        <row r="173">
          <cell r="E173" t="str">
            <v>610101009</v>
          </cell>
          <cell r="F173" t="str">
            <v>Ingresos de Postítulo</v>
          </cell>
          <cell r="G173">
            <v>2624042</v>
          </cell>
        </row>
        <row r="174">
          <cell r="E174" t="str">
            <v>1114</v>
          </cell>
          <cell r="F174" t="str">
            <v>Ingresos  Postgrado</v>
          </cell>
          <cell r="G174">
            <v>0</v>
          </cell>
        </row>
        <row r="175">
          <cell r="E175" t="str">
            <v>1123</v>
          </cell>
          <cell r="F175" t="str">
            <v>Otros Derechos</v>
          </cell>
          <cell r="G175">
            <v>0</v>
          </cell>
        </row>
        <row r="176">
          <cell r="E176" t="str">
            <v>1124</v>
          </cell>
          <cell r="F176" t="str">
            <v>Toma de Exámenes</v>
          </cell>
          <cell r="G176">
            <v>0</v>
          </cell>
        </row>
        <row r="177">
          <cell r="E177" t="str">
            <v>1125</v>
          </cell>
          <cell r="F177" t="str">
            <v>Ingresos Postítulo</v>
          </cell>
          <cell r="G177">
            <v>0</v>
          </cell>
        </row>
        <row r="178">
          <cell r="E178" t="str">
            <v>620303005</v>
          </cell>
          <cell r="F178" t="str">
            <v>Intereses Aranceles y D° Postgrado</v>
          </cell>
          <cell r="G178">
            <v>0</v>
          </cell>
        </row>
        <row r="179">
          <cell r="E179" t="str">
            <v>3401</v>
          </cell>
          <cell r="F179" t="str">
            <v>Ingresos de Docencia</v>
          </cell>
          <cell r="G179">
            <v>0</v>
          </cell>
        </row>
        <row r="180">
          <cell r="G180">
            <v>2127</v>
          </cell>
        </row>
        <row r="181">
          <cell r="G181">
            <v>2127</v>
          </cell>
        </row>
        <row r="182">
          <cell r="E182" t="str">
            <v>620301013</v>
          </cell>
          <cell r="F182" t="str">
            <v>Utilidades por Venta de Activos Físicos</v>
          </cell>
          <cell r="G182">
            <v>0</v>
          </cell>
        </row>
        <row r="183">
          <cell r="E183" t="str">
            <v>620307003</v>
          </cell>
          <cell r="F183" t="str">
            <v>Venta de bienes Muebles</v>
          </cell>
          <cell r="G183">
            <v>2127</v>
          </cell>
        </row>
        <row r="184">
          <cell r="E184" t="str">
            <v>3410</v>
          </cell>
          <cell r="F184" t="str">
            <v>Venta de Activos Físicos (Años Anteriores)</v>
          </cell>
          <cell r="G184">
            <v>0</v>
          </cell>
        </row>
        <row r="185">
          <cell r="G185">
            <v>0</v>
          </cell>
        </row>
        <row r="186">
          <cell r="E186" t="str">
            <v>2101</v>
          </cell>
          <cell r="F186" t="str">
            <v xml:space="preserve"> Intereses Ganados Venta  RTU</v>
          </cell>
          <cell r="G186">
            <v>0</v>
          </cell>
        </row>
        <row r="187">
          <cell r="E187" t="str">
            <v>2140</v>
          </cell>
          <cell r="F187" t="str">
            <v xml:space="preserve"> Capital Venta  RTU</v>
          </cell>
          <cell r="G187">
            <v>0</v>
          </cell>
        </row>
        <row r="188">
          <cell r="E188" t="str">
            <v>2901</v>
          </cell>
          <cell r="F188" t="str">
            <v>Venta de Activos Financieros</v>
          </cell>
          <cell r="G188">
            <v>0</v>
          </cell>
        </row>
        <row r="189">
          <cell r="E189" t="str">
            <v>2902</v>
          </cell>
          <cell r="F189" t="str">
            <v>Venta de Acciones</v>
          </cell>
          <cell r="G189">
            <v>0</v>
          </cell>
        </row>
        <row r="190">
          <cell r="E190" t="str">
            <v>3409</v>
          </cell>
          <cell r="F190" t="str">
            <v>Venta de Activos Financieros (Años Anteriores)</v>
          </cell>
          <cell r="G190">
            <v>0</v>
          </cell>
        </row>
        <row r="191">
          <cell r="G191">
            <v>2729173</v>
          </cell>
        </row>
        <row r="192">
          <cell r="G192">
            <v>269354</v>
          </cell>
        </row>
        <row r="193">
          <cell r="E193" t="str">
            <v>610105001</v>
          </cell>
          <cell r="F193" t="str">
            <v>Donaciones de Dinero</v>
          </cell>
          <cell r="G193">
            <v>26305</v>
          </cell>
        </row>
        <row r="194">
          <cell r="E194" t="str">
            <v>610105002</v>
          </cell>
          <cell r="F194" t="str">
            <v>Donaciones Art. 69 Ley N° 18,681</v>
          </cell>
          <cell r="G194">
            <v>51503</v>
          </cell>
        </row>
        <row r="195">
          <cell r="E195" t="str">
            <v>610105009</v>
          </cell>
          <cell r="F195" t="str">
            <v>Donaciones Organismos Internacionales</v>
          </cell>
          <cell r="G195">
            <v>0</v>
          </cell>
        </row>
        <row r="196">
          <cell r="E196" t="str">
            <v>610105011</v>
          </cell>
          <cell r="F196" t="str">
            <v>Donaciones de Bienes no Afecta a Leyes</v>
          </cell>
          <cell r="G196">
            <v>191546</v>
          </cell>
        </row>
        <row r="197">
          <cell r="E197" t="str">
            <v>610105006</v>
          </cell>
          <cell r="F197" t="str">
            <v>Donación Culturales</v>
          </cell>
          <cell r="G197">
            <v>0</v>
          </cell>
        </row>
        <row r="198">
          <cell r="E198" t="str">
            <v>610105008</v>
          </cell>
          <cell r="F198" t="str">
            <v>Donaciones Universitaria</v>
          </cell>
          <cell r="G198">
            <v>0</v>
          </cell>
        </row>
        <row r="199">
          <cell r="E199" t="str">
            <v>2507</v>
          </cell>
          <cell r="F199" t="str">
            <v>Aporte a Instituciones Nacionales e Internacionales</v>
          </cell>
          <cell r="G199">
            <v>0</v>
          </cell>
        </row>
        <row r="200">
          <cell r="G200">
            <v>2459819</v>
          </cell>
        </row>
        <row r="201">
          <cell r="E201" t="str">
            <v>610104010</v>
          </cell>
          <cell r="F201" t="str">
            <v>Aporte FONDEF Proyecto</v>
          </cell>
          <cell r="G201">
            <v>0</v>
          </cell>
        </row>
        <row r="202">
          <cell r="E202" t="str">
            <v>1510</v>
          </cell>
          <cell r="F202" t="str">
            <v>Aporte Proyectos por Convenio de  Desempeño</v>
          </cell>
          <cell r="G202">
            <v>0</v>
          </cell>
        </row>
        <row r="203">
          <cell r="E203" t="str">
            <v>1513</v>
          </cell>
          <cell r="F203" t="str">
            <v>Proyectos Mecesup 1999</v>
          </cell>
          <cell r="G203">
            <v>0</v>
          </cell>
        </row>
        <row r="204">
          <cell r="E204" t="str">
            <v>1514</v>
          </cell>
          <cell r="F204" t="str">
            <v>Proyectos Mecesup 2000</v>
          </cell>
          <cell r="G204">
            <v>0</v>
          </cell>
        </row>
        <row r="205">
          <cell r="E205" t="str">
            <v>610106015</v>
          </cell>
          <cell r="F205" t="str">
            <v>Intereses Devengado Cartera</v>
          </cell>
          <cell r="G205">
            <v>0</v>
          </cell>
        </row>
        <row r="206">
          <cell r="E206" t="str">
            <v>610107005</v>
          </cell>
          <cell r="F206" t="str">
            <v>Concurso Proy. Institucionales Organismos</v>
          </cell>
          <cell r="G206">
            <v>0</v>
          </cell>
        </row>
        <row r="207">
          <cell r="E207" t="str">
            <v>610107007</v>
          </cell>
          <cell r="F207" t="str">
            <v>Aporte FONDEF- Otros Proyectos</v>
          </cell>
          <cell r="G207">
            <v>0</v>
          </cell>
        </row>
        <row r="208">
          <cell r="E208" t="str">
            <v>2604</v>
          </cell>
          <cell r="F208" t="str">
            <v>Otros Servicio Públicos</v>
          </cell>
          <cell r="G208">
            <v>0</v>
          </cell>
        </row>
        <row r="209">
          <cell r="E209" t="str">
            <v>610107008</v>
          </cell>
          <cell r="F209" t="str">
            <v>Aporte Fiscal Conv. Activ. Interés Nacional</v>
          </cell>
          <cell r="G209">
            <v>0</v>
          </cell>
        </row>
        <row r="210">
          <cell r="E210" t="str">
            <v>610107009</v>
          </cell>
          <cell r="F210" t="str">
            <v>Concurso Proy. Institucionales Fondo General</v>
          </cell>
          <cell r="G210">
            <v>0</v>
          </cell>
        </row>
        <row r="211">
          <cell r="E211" t="str">
            <v>610107010</v>
          </cell>
          <cell r="F211" t="str">
            <v>Recursos Convenio de Desempeño</v>
          </cell>
          <cell r="G211">
            <v>0</v>
          </cell>
        </row>
        <row r="212">
          <cell r="E212" t="str">
            <v>610107011</v>
          </cell>
          <cell r="F212" t="str">
            <v>Aporte Mecesup Proyectos 1999</v>
          </cell>
          <cell r="G212">
            <v>0</v>
          </cell>
        </row>
        <row r="213">
          <cell r="E213" t="str">
            <v>1506</v>
          </cell>
          <cell r="F213" t="str">
            <v>Aportes Fiscales por Distribuir</v>
          </cell>
          <cell r="G213">
            <v>0</v>
          </cell>
        </row>
        <row r="214">
          <cell r="E214" t="str">
            <v>610107014</v>
          </cell>
          <cell r="F214" t="str">
            <v>Proyectos Mecesup /2002</v>
          </cell>
          <cell r="G214">
            <v>0</v>
          </cell>
        </row>
        <row r="215">
          <cell r="E215" t="str">
            <v>610107015</v>
          </cell>
          <cell r="F215" t="str">
            <v>Proyectos Mecesup /2003</v>
          </cell>
          <cell r="G215">
            <v>0</v>
          </cell>
        </row>
        <row r="216">
          <cell r="E216" t="str">
            <v>610107016</v>
          </cell>
          <cell r="F216" t="str">
            <v>Proyectos Mecesup /2004</v>
          </cell>
          <cell r="G216">
            <v>0</v>
          </cell>
        </row>
        <row r="217">
          <cell r="E217" t="str">
            <v>610107017</v>
          </cell>
          <cell r="F217" t="str">
            <v>Proyectos Mecesup /2006</v>
          </cell>
          <cell r="G217">
            <v>0</v>
          </cell>
        </row>
        <row r="218">
          <cell r="E218" t="str">
            <v>1603</v>
          </cell>
          <cell r="F218" t="str">
            <v>Becas de Mantención  (Fdo. Desarrollo)</v>
          </cell>
          <cell r="G218">
            <v>0</v>
          </cell>
        </row>
        <row r="219">
          <cell r="E219" t="str">
            <v>2117</v>
          </cell>
          <cell r="F219" t="str">
            <v>FUPF</v>
          </cell>
          <cell r="G219">
            <v>0</v>
          </cell>
        </row>
        <row r="220">
          <cell r="E220" t="str">
            <v>2166</v>
          </cell>
          <cell r="F220" t="str">
            <v>Ingresos FONDEF Financiamiento Gasto</v>
          </cell>
          <cell r="G220">
            <v>0</v>
          </cell>
        </row>
        <row r="221">
          <cell r="E221" t="str">
            <v>2167</v>
          </cell>
          <cell r="F221" t="str">
            <v>Otros Aportes Convenio FONDEF</v>
          </cell>
          <cell r="G221">
            <v>0</v>
          </cell>
        </row>
        <row r="222">
          <cell r="E222" t="str">
            <v>2511</v>
          </cell>
          <cell r="F222" t="str">
            <v>Ingresos FONDEF Financiamiento Gasto</v>
          </cell>
          <cell r="G222">
            <v>0</v>
          </cell>
        </row>
        <row r="223">
          <cell r="E223" t="str">
            <v>2512</v>
          </cell>
          <cell r="F223" t="str">
            <v>Otros Aportes Convenio FONDEF</v>
          </cell>
          <cell r="G223">
            <v>0</v>
          </cell>
        </row>
        <row r="224">
          <cell r="E224" t="str">
            <v>610108001</v>
          </cell>
          <cell r="F224" t="str">
            <v>Aguinaldos y Bonificación Legal</v>
          </cell>
          <cell r="G224">
            <v>0</v>
          </cell>
        </row>
        <row r="225">
          <cell r="E225" t="str">
            <v>1508</v>
          </cell>
          <cell r="F225" t="str">
            <v>Otros Aportes</v>
          </cell>
          <cell r="G225">
            <v>0</v>
          </cell>
        </row>
        <row r="226">
          <cell r="E226" t="str">
            <v>610108003</v>
          </cell>
          <cell r="F226" t="str">
            <v>Aporte de Municipalidades</v>
          </cell>
          <cell r="G226">
            <v>0</v>
          </cell>
        </row>
        <row r="227">
          <cell r="E227" t="str">
            <v>610108004</v>
          </cell>
          <cell r="F227" t="str">
            <v xml:space="preserve">Aportes de Ministerios </v>
          </cell>
          <cell r="G227">
            <v>0</v>
          </cell>
        </row>
        <row r="228">
          <cell r="E228" t="str">
            <v>2607</v>
          </cell>
          <cell r="F228" t="str">
            <v>Cátedra Presidencial</v>
          </cell>
          <cell r="G228">
            <v>0</v>
          </cell>
        </row>
        <row r="229">
          <cell r="E229" t="str">
            <v>610108010</v>
          </cell>
          <cell r="F229" t="str">
            <v>Proyectos Fondecyt Gastos de Administración</v>
          </cell>
          <cell r="G229">
            <v>626099</v>
          </cell>
        </row>
        <row r="230">
          <cell r="E230" t="str">
            <v>610108011</v>
          </cell>
          <cell r="F230" t="str">
            <v>Proyectos Fondecyt Bienes de Capital</v>
          </cell>
          <cell r="G230">
            <v>156936</v>
          </cell>
        </row>
        <row r="231">
          <cell r="E231" t="str">
            <v>610108014</v>
          </cell>
          <cell r="F231" t="str">
            <v>Aporte FONDEF Proyectos</v>
          </cell>
          <cell r="G231">
            <v>169480</v>
          </cell>
        </row>
        <row r="232">
          <cell r="E232" t="str">
            <v>610108016</v>
          </cell>
          <cell r="F232" t="str">
            <v>Gasto Administraciòn Sup. FONDEF</v>
          </cell>
          <cell r="G232">
            <v>0</v>
          </cell>
        </row>
        <row r="233">
          <cell r="E233" t="str">
            <v>2536</v>
          </cell>
          <cell r="F233" t="str">
            <v>Aporte FONDEF  Proyectos</v>
          </cell>
          <cell r="G233">
            <v>0</v>
          </cell>
        </row>
        <row r="234">
          <cell r="E234" t="str">
            <v>2537</v>
          </cell>
          <cell r="F234" t="str">
            <v>Aporte FONDEF  Proyectos</v>
          </cell>
          <cell r="G234">
            <v>0</v>
          </cell>
        </row>
        <row r="235">
          <cell r="E235" t="str">
            <v>610108018</v>
          </cell>
          <cell r="F235" t="str">
            <v>Aportes de Instituciones Nacionales e Internacionales</v>
          </cell>
          <cell r="G235">
            <v>506664</v>
          </cell>
        </row>
        <row r="236">
          <cell r="E236" t="str">
            <v>610108019</v>
          </cell>
          <cell r="F236" t="str">
            <v>Gastos Administración FONDAP</v>
          </cell>
          <cell r="G236">
            <v>616517</v>
          </cell>
        </row>
        <row r="237">
          <cell r="E237" t="str">
            <v>610108021</v>
          </cell>
          <cell r="F237" t="str">
            <v>Aporte Proyectos Anillo</v>
          </cell>
          <cell r="G237">
            <v>279807</v>
          </cell>
        </row>
        <row r="238">
          <cell r="E238" t="str">
            <v>610108022</v>
          </cell>
          <cell r="F238" t="str">
            <v>Aportes FONIS - Proyectos de Investigación</v>
          </cell>
          <cell r="G238">
            <v>129005</v>
          </cell>
        </row>
        <row r="239">
          <cell r="E239" t="str">
            <v>610108023</v>
          </cell>
          <cell r="F239" t="str">
            <v>Aporte Proyectos INNOVA Chile</v>
          </cell>
          <cell r="G239">
            <v>-24689</v>
          </cell>
        </row>
        <row r="240">
          <cell r="E240" t="str">
            <v>610108024</v>
          </cell>
          <cell r="F240" t="str">
            <v>Aporte Proyecto Fianciamiento Basal</v>
          </cell>
        </row>
        <row r="241">
          <cell r="E241" t="str">
            <v>3407</v>
          </cell>
          <cell r="F241" t="str">
            <v>Transferencias Sector Público (Años Anteriores)</v>
          </cell>
          <cell r="G241">
            <v>0</v>
          </cell>
        </row>
        <row r="242">
          <cell r="E242" t="str">
            <v>3904</v>
          </cell>
          <cell r="F242" t="str">
            <v>Bonificaciones y Aguinaldos</v>
          </cell>
          <cell r="G242">
            <v>0</v>
          </cell>
        </row>
        <row r="243">
          <cell r="E243" t="str">
            <v>5711</v>
          </cell>
          <cell r="F243" t="str">
            <v>Cátedra Presidencial</v>
          </cell>
          <cell r="G243">
            <v>0</v>
          </cell>
        </row>
        <row r="244">
          <cell r="E244" t="str">
            <v>INTERNO</v>
          </cell>
          <cell r="F244" t="str">
            <v>Aporte Suplemento Fondo Solidario  [Fondo General]</v>
          </cell>
          <cell r="G244">
            <v>0</v>
          </cell>
        </row>
        <row r="245">
          <cell r="E245" t="str">
            <v>INTERNO</v>
          </cell>
          <cell r="F245" t="str">
            <v>Becas Externas Pregrado (Fdo. Desarrollo) [Fondo General]</v>
          </cell>
          <cell r="G245">
            <v>0</v>
          </cell>
        </row>
        <row r="246">
          <cell r="E246" t="str">
            <v>INTERNO</v>
          </cell>
          <cell r="F246" t="str">
            <v>Bonificación Diciembre</v>
          </cell>
          <cell r="G246">
            <v>0</v>
          </cell>
        </row>
        <row r="247">
          <cell r="G247">
            <v>0</v>
          </cell>
        </row>
        <row r="248">
          <cell r="G248">
            <v>0</v>
          </cell>
        </row>
        <row r="249">
          <cell r="E249" t="str">
            <v>3601</v>
          </cell>
          <cell r="F249" t="str">
            <v>Endeudamiento Bancario [Fondo General]</v>
          </cell>
          <cell r="G249">
            <v>0</v>
          </cell>
        </row>
        <row r="250">
          <cell r="G250">
            <v>0</v>
          </cell>
        </row>
        <row r="251">
          <cell r="E251" t="str">
            <v>3601</v>
          </cell>
          <cell r="F251" t="str">
            <v>Endeudamiento Bancario [Fondo General]</v>
          </cell>
          <cell r="G251">
            <v>0</v>
          </cell>
        </row>
        <row r="252">
          <cell r="G252">
            <v>0</v>
          </cell>
        </row>
        <row r="253">
          <cell r="E253" t="str">
            <v>XXXX</v>
          </cell>
          <cell r="G253">
            <v>0</v>
          </cell>
        </row>
        <row r="254">
          <cell r="G254">
            <v>0</v>
          </cell>
        </row>
        <row r="255">
          <cell r="G255">
            <v>0</v>
          </cell>
        </row>
        <row r="256">
          <cell r="E256" t="str">
            <v>610107002</v>
          </cell>
          <cell r="F256" t="str">
            <v>Aporte Fiscal Directo</v>
          </cell>
          <cell r="G256">
            <v>0</v>
          </cell>
        </row>
        <row r="257">
          <cell r="G257">
            <v>0</v>
          </cell>
        </row>
        <row r="258">
          <cell r="E258" t="str">
            <v>610107003</v>
          </cell>
          <cell r="F258" t="str">
            <v>Aporte Fiscal  Indirecto</v>
          </cell>
          <cell r="G258">
            <v>0</v>
          </cell>
        </row>
        <row r="259">
          <cell r="G259">
            <v>0</v>
          </cell>
        </row>
        <row r="260">
          <cell r="E260" t="str">
            <v>Interno</v>
          </cell>
          <cell r="G260">
            <v>0</v>
          </cell>
        </row>
        <row r="261">
          <cell r="G261">
            <v>0</v>
          </cell>
        </row>
        <row r="262">
          <cell r="E262" t="str">
            <v>XXXX</v>
          </cell>
          <cell r="G262">
            <v>0</v>
          </cell>
        </row>
        <row r="263">
          <cell r="G263">
            <v>0</v>
          </cell>
        </row>
        <row r="264">
          <cell r="G264">
            <v>0</v>
          </cell>
        </row>
        <row r="265">
          <cell r="E265" t="str">
            <v>INTERNO</v>
          </cell>
          <cell r="G265">
            <v>0</v>
          </cell>
        </row>
        <row r="266">
          <cell r="G266">
            <v>0</v>
          </cell>
        </row>
        <row r="267">
          <cell r="E267" t="str">
            <v>2108</v>
          </cell>
          <cell r="F267" t="str">
            <v>Recuperación Préstamos Habitacionales (Entidades Derivadas)</v>
          </cell>
          <cell r="G267">
            <v>0</v>
          </cell>
        </row>
        <row r="268">
          <cell r="E268" t="str">
            <v>2112</v>
          </cell>
          <cell r="F268" t="str">
            <v>Deudas Entidades Derivadas</v>
          </cell>
          <cell r="G268">
            <v>0</v>
          </cell>
        </row>
        <row r="269">
          <cell r="G269">
            <v>20125048</v>
          </cell>
        </row>
        <row r="270">
          <cell r="G270">
            <v>0</v>
          </cell>
        </row>
        <row r="271">
          <cell r="E271" t="str">
            <v>610108005</v>
          </cell>
          <cell r="F271" t="str">
            <v>Aporte Lotería</v>
          </cell>
          <cell r="G271">
            <v>0</v>
          </cell>
        </row>
        <row r="272">
          <cell r="G272">
            <v>20125048</v>
          </cell>
        </row>
        <row r="273">
          <cell r="E273" t="str">
            <v>2127</v>
          </cell>
          <cell r="F273" t="str">
            <v>Ingresos del Personal</v>
          </cell>
          <cell r="G273">
            <v>0</v>
          </cell>
        </row>
        <row r="274">
          <cell r="E274" t="str">
            <v>2129</v>
          </cell>
          <cell r="F274" t="str">
            <v>Derechos de Aguas</v>
          </cell>
          <cell r="G274">
            <v>0</v>
          </cell>
        </row>
        <row r="275">
          <cell r="E275" t="str">
            <v>60301041</v>
          </cell>
          <cell r="F275" t="str">
            <v>Anulación Descuento Aranceles Años Anteriores</v>
          </cell>
          <cell r="G275">
            <v>0</v>
          </cell>
        </row>
        <row r="276">
          <cell r="E276" t="str">
            <v>111401008</v>
          </cell>
          <cell r="F276" t="str">
            <v>Capacitación Anticipada</v>
          </cell>
          <cell r="G276">
            <v>0</v>
          </cell>
        </row>
        <row r="277">
          <cell r="E277" t="str">
            <v>610103004</v>
          </cell>
          <cell r="F277" t="str">
            <v>Carnet y Multas de Bibliotecas</v>
          </cell>
          <cell r="G277">
            <v>0</v>
          </cell>
        </row>
        <row r="278">
          <cell r="E278" t="str">
            <v>610104012</v>
          </cell>
          <cell r="F278" t="str">
            <v>Menor Valor Incobrabilidad  (CONTABLE)</v>
          </cell>
          <cell r="G278">
            <v>0</v>
          </cell>
        </row>
        <row r="279">
          <cell r="E279" t="str">
            <v>2139</v>
          </cell>
          <cell r="F279" t="str">
            <v>Ingresos Varios/ ingresos Vta. DEMRE</v>
          </cell>
          <cell r="G279">
            <v>0</v>
          </cell>
        </row>
        <row r="280">
          <cell r="E280" t="str">
            <v>620301001</v>
          </cell>
          <cell r="F280" t="str">
            <v>Garantías Hechas Efectivas</v>
          </cell>
          <cell r="G280">
            <v>0</v>
          </cell>
        </row>
        <row r="281">
          <cell r="E281" t="str">
            <v>620301002</v>
          </cell>
          <cell r="F281" t="str">
            <v>Otros Ingresosos del Personal</v>
          </cell>
          <cell r="G281">
            <v>0</v>
          </cell>
        </row>
        <row r="282">
          <cell r="E282" t="str">
            <v>2174</v>
          </cell>
          <cell r="F282" t="str">
            <v>Indemnización por Poliza Permanencia</v>
          </cell>
          <cell r="G282">
            <v>0</v>
          </cell>
        </row>
        <row r="283">
          <cell r="E283" t="str">
            <v>2414</v>
          </cell>
          <cell r="F283" t="str">
            <v>Sobreprecio en Otras Actividades</v>
          </cell>
          <cell r="G283">
            <v>0</v>
          </cell>
        </row>
        <row r="284">
          <cell r="E284" t="str">
            <v>2416</v>
          </cell>
          <cell r="F284" t="str">
            <v>Otros Ingresos Devolución IVA</v>
          </cell>
          <cell r="G284">
            <v>0</v>
          </cell>
        </row>
        <row r="285">
          <cell r="E285" t="str">
            <v>2701</v>
          </cell>
          <cell r="F285" t="str">
            <v>Fondos de Terceros</v>
          </cell>
          <cell r="G285">
            <v>0</v>
          </cell>
        </row>
        <row r="286">
          <cell r="E286" t="str">
            <v>2802</v>
          </cell>
          <cell r="F286" t="str">
            <v>Colocación Efectivo Equivalente</v>
          </cell>
          <cell r="G286">
            <v>0</v>
          </cell>
        </row>
        <row r="287">
          <cell r="E287" t="str">
            <v>2920</v>
          </cell>
          <cell r="F287" t="str">
            <v>Fondo renovación Planta Física</v>
          </cell>
          <cell r="G287">
            <v>0</v>
          </cell>
        </row>
        <row r="288">
          <cell r="E288" t="str">
            <v>3301</v>
          </cell>
          <cell r="F288" t="str">
            <v>Devolución Operación Renta</v>
          </cell>
          <cell r="G288">
            <v>0</v>
          </cell>
        </row>
        <row r="289">
          <cell r="E289" t="str">
            <v>3405</v>
          </cell>
          <cell r="F289" t="str">
            <v>Subsidios de Incapacidad Laboral (Años Anteriores)</v>
          </cell>
          <cell r="G289">
            <v>0</v>
          </cell>
        </row>
        <row r="290">
          <cell r="E290" t="str">
            <v>3406</v>
          </cell>
          <cell r="F290" t="str">
            <v>Ingresos  Generales  (Años Anteriores)</v>
          </cell>
          <cell r="G290">
            <v>0</v>
          </cell>
        </row>
        <row r="291">
          <cell r="E291" t="str">
            <v>3408</v>
          </cell>
          <cell r="F291" t="str">
            <v>Otros Ingresos (Años anteriores)</v>
          </cell>
          <cell r="G291">
            <v>0</v>
          </cell>
        </row>
        <row r="292">
          <cell r="E292" t="str">
            <v>620301005</v>
          </cell>
          <cell r="F292" t="str">
            <v>Indemnización por Siniestros Seguros</v>
          </cell>
          <cell r="G292">
            <v>0</v>
          </cell>
        </row>
        <row r="293">
          <cell r="E293" t="str">
            <v>620301007</v>
          </cell>
          <cell r="F293" t="str">
            <v>Otros Ingresos Operativos/Ajuste</v>
          </cell>
          <cell r="G293">
            <v>0</v>
          </cell>
        </row>
        <row r="294">
          <cell r="E294" t="str">
            <v>620301011</v>
          </cell>
          <cell r="F294" t="str">
            <v>Utilidades Venta Derechos de Agua</v>
          </cell>
          <cell r="G294">
            <v>0</v>
          </cell>
        </row>
        <row r="295">
          <cell r="E295" t="str">
            <v>620301012</v>
          </cell>
          <cell r="F295" t="str">
            <v>Devolución Subsidios Incapacidad Laboral  [RECUPERACION]</v>
          </cell>
          <cell r="G295">
            <v>0</v>
          </cell>
        </row>
        <row r="296">
          <cell r="E296" t="str">
            <v>620301017</v>
          </cell>
          <cell r="F296" t="str">
            <v>Utilidad por Diferencia de Cambio</v>
          </cell>
          <cell r="G296">
            <v>0</v>
          </cell>
        </row>
        <row r="297">
          <cell r="E297" t="str">
            <v>620301021</v>
          </cell>
          <cell r="F297" t="str">
            <v>Utilidad en Venta de Vehículos</v>
          </cell>
          <cell r="G297">
            <v>0</v>
          </cell>
        </row>
        <row r="298">
          <cell r="E298" t="str">
            <v>620301023</v>
          </cell>
          <cell r="F298" t="str">
            <v>Utilidad en Venta de Muebles y Enseres</v>
          </cell>
          <cell r="G298">
            <v>0</v>
          </cell>
        </row>
        <row r="299">
          <cell r="E299" t="str">
            <v>620301027</v>
          </cell>
          <cell r="F299" t="str">
            <v>Sala Cuna y Jardín Infantil</v>
          </cell>
          <cell r="G299">
            <v>0</v>
          </cell>
        </row>
        <row r="300">
          <cell r="E300" t="str">
            <v>620301028</v>
          </cell>
          <cell r="F300" t="str">
            <v>Ingresos por Diferencia en Recepción</v>
          </cell>
          <cell r="G300">
            <v>0</v>
          </cell>
        </row>
        <row r="301">
          <cell r="E301" t="str">
            <v>620301029</v>
          </cell>
          <cell r="F301" t="str">
            <v>Arriendo Casillero Alumnos</v>
          </cell>
          <cell r="G301">
            <v>0</v>
          </cell>
        </row>
        <row r="302">
          <cell r="E302" t="str">
            <v>620301031</v>
          </cell>
          <cell r="F302" t="str">
            <v>Credenciales Universitaria TUI</v>
          </cell>
          <cell r="G302">
            <v>0</v>
          </cell>
        </row>
        <row r="303">
          <cell r="E303" t="str">
            <v>620301033</v>
          </cell>
          <cell r="F303" t="str">
            <v>Ingreso Gestión Pasantías Tecnológicas</v>
          </cell>
          <cell r="G303">
            <v>0</v>
          </cell>
        </row>
        <row r="304">
          <cell r="E304" t="str">
            <v>620301034</v>
          </cell>
          <cell r="F304" t="str">
            <v>Uso Marca Chuncho</v>
          </cell>
          <cell r="G304">
            <v>0</v>
          </cell>
        </row>
        <row r="305">
          <cell r="E305" t="str">
            <v>620301036</v>
          </cell>
          <cell r="F305" t="str">
            <v>Descuento Personal Afecto Ley 15.076</v>
          </cell>
          <cell r="G305">
            <v>0</v>
          </cell>
        </row>
        <row r="306">
          <cell r="E306" t="str">
            <v>620301038</v>
          </cell>
          <cell r="F306" t="str">
            <v>Ingreso por Uso de Bienes Universitarios</v>
          </cell>
          <cell r="G306">
            <v>0</v>
          </cell>
        </row>
        <row r="307">
          <cell r="E307" t="str">
            <v>620301039</v>
          </cell>
          <cell r="F307" t="str">
            <v>Ingresos por Descuentos al Personal</v>
          </cell>
          <cell r="G307">
            <v>0</v>
          </cell>
        </row>
        <row r="308">
          <cell r="E308" t="str">
            <v>620301042</v>
          </cell>
          <cell r="F308" t="str">
            <v>Ingresos Aranceles Pregrado Años Anteriores</v>
          </cell>
          <cell r="G308">
            <v>0</v>
          </cell>
        </row>
        <row r="309">
          <cell r="E309" t="str">
            <v>2102</v>
          </cell>
          <cell r="F309" t="str">
            <v>Multas</v>
          </cell>
          <cell r="G309">
            <v>0</v>
          </cell>
        </row>
        <row r="310">
          <cell r="E310" t="str">
            <v>620305001</v>
          </cell>
          <cell r="F310" t="str">
            <v>Recuperación Gastos Notariales por Protesto</v>
          </cell>
          <cell r="G310">
            <v>0</v>
          </cell>
        </row>
        <row r="311">
          <cell r="E311" t="str">
            <v>620305004</v>
          </cell>
          <cell r="F311" t="str">
            <v>Recuperación Gastos Judiciales</v>
          </cell>
          <cell r="G311">
            <v>0</v>
          </cell>
        </row>
        <row r="312">
          <cell r="E312" t="str">
            <v>620305005</v>
          </cell>
          <cell r="F312" t="str">
            <v>Recuperación de Gastos de Cobranzas</v>
          </cell>
          <cell r="G312">
            <v>0</v>
          </cell>
        </row>
        <row r="313">
          <cell r="E313" t="str">
            <v>2131</v>
          </cell>
          <cell r="F313" t="str">
            <v>Anticipos de Clientes</v>
          </cell>
          <cell r="G313">
            <v>0</v>
          </cell>
        </row>
        <row r="314">
          <cell r="E314" t="str">
            <v>2134</v>
          </cell>
          <cell r="F314" t="str">
            <v>Recuperación Anticipo Remuneraciones Organismos</v>
          </cell>
          <cell r="G314">
            <v>0</v>
          </cell>
        </row>
        <row r="315">
          <cell r="E315" t="str">
            <v>2135</v>
          </cell>
          <cell r="F315" t="str">
            <v>Recuperación Anticipo a Contratistas</v>
          </cell>
          <cell r="G315">
            <v>0</v>
          </cell>
        </row>
        <row r="316">
          <cell r="E316" t="str">
            <v>2136</v>
          </cell>
          <cell r="F316" t="str">
            <v>Recuperación Giros a rendir</v>
          </cell>
          <cell r="G316">
            <v>0</v>
          </cell>
        </row>
        <row r="317">
          <cell r="E317" t="str">
            <v>2137</v>
          </cell>
          <cell r="F317" t="str">
            <v>Recuperación Fondo Fijo</v>
          </cell>
          <cell r="G317">
            <v>0</v>
          </cell>
        </row>
        <row r="318">
          <cell r="E318" t="str">
            <v>2138</v>
          </cell>
          <cell r="F318" t="str">
            <v>Recuperación Anticipo Proveedores</v>
          </cell>
          <cell r="G318">
            <v>0</v>
          </cell>
        </row>
        <row r="319">
          <cell r="E319" t="str">
            <v>2139</v>
          </cell>
          <cell r="F319" t="str">
            <v>Ingresos Varios</v>
          </cell>
          <cell r="G319">
            <v>0</v>
          </cell>
        </row>
        <row r="320">
          <cell r="E320" t="str">
            <v>2153</v>
          </cell>
          <cell r="F320" t="str">
            <v>Reajuste Garantía Arrendamiento</v>
          </cell>
          <cell r="G320">
            <v>0</v>
          </cell>
        </row>
        <row r="321">
          <cell r="E321" t="str">
            <v>2155</v>
          </cell>
          <cell r="F321" t="str">
            <v>Devolución Remuneraciones Académicos y No Académicos</v>
          </cell>
          <cell r="G321">
            <v>0</v>
          </cell>
        </row>
        <row r="322">
          <cell r="E322" t="str">
            <v>2156</v>
          </cell>
          <cell r="F322" t="str">
            <v>Recuperación Boletas de Garantía</v>
          </cell>
          <cell r="G322">
            <v>0</v>
          </cell>
        </row>
        <row r="323">
          <cell r="E323" t="str">
            <v>2157</v>
          </cell>
          <cell r="F323" t="str">
            <v>Recaudación DICOM</v>
          </cell>
          <cell r="G323">
            <v>0</v>
          </cell>
        </row>
        <row r="324">
          <cell r="E324" t="str">
            <v>2158</v>
          </cell>
          <cell r="F324" t="str">
            <v>Compra US$ al Mercado</v>
          </cell>
          <cell r="G324">
            <v>0</v>
          </cell>
        </row>
        <row r="325">
          <cell r="E325" t="str">
            <v>2168</v>
          </cell>
          <cell r="F325" t="str">
            <v>Otros Ingresos No Operacionales</v>
          </cell>
          <cell r="G325">
            <v>0</v>
          </cell>
        </row>
        <row r="326">
          <cell r="E326" t="str">
            <v>620308049</v>
          </cell>
          <cell r="F326" t="str">
            <v>Recursos por Programa VAE Fondo de Imagen Instit.</v>
          </cell>
          <cell r="G326">
            <v>0</v>
          </cell>
        </row>
        <row r="327">
          <cell r="E327" t="str">
            <v>620309001</v>
          </cell>
          <cell r="F327" t="str">
            <v>Traspasos de Recursos</v>
          </cell>
          <cell r="G327">
            <v>659</v>
          </cell>
        </row>
        <row r="328">
          <cell r="E328" t="str">
            <v>620309002</v>
          </cell>
          <cell r="F328" t="str">
            <v>Traspaso de Recursos a Fondef</v>
          </cell>
          <cell r="G328">
            <v>0</v>
          </cell>
        </row>
        <row r="329">
          <cell r="E329" t="str">
            <v>620309005</v>
          </cell>
          <cell r="F329" t="str">
            <v>Ventas Internas</v>
          </cell>
          <cell r="G329">
            <v>129427</v>
          </cell>
        </row>
        <row r="330">
          <cell r="E330" t="str">
            <v>2106</v>
          </cell>
          <cell r="F330" t="str">
            <v>Cheques Caducados Varios</v>
          </cell>
          <cell r="G330">
            <v>0</v>
          </cell>
        </row>
        <row r="331">
          <cell r="E331" t="str">
            <v>2107</v>
          </cell>
          <cell r="F331" t="str">
            <v>Legados</v>
          </cell>
          <cell r="G331">
            <v>0</v>
          </cell>
        </row>
        <row r="332">
          <cell r="E332" t="str">
            <v>2109</v>
          </cell>
          <cell r="F332" t="str">
            <v>Recuperación Préstamo Bienestar Estudiantil</v>
          </cell>
          <cell r="G332">
            <v>0</v>
          </cell>
        </row>
        <row r="333">
          <cell r="E333" t="str">
            <v>2110</v>
          </cell>
          <cell r="F333" t="str">
            <v>Cheques Protestados Varios</v>
          </cell>
          <cell r="G333">
            <v>0</v>
          </cell>
        </row>
        <row r="334">
          <cell r="E334" t="str">
            <v>2111</v>
          </cell>
          <cell r="F334" t="str">
            <v>Ingresos Sumarios en Trámites</v>
          </cell>
          <cell r="G334">
            <v>0</v>
          </cell>
        </row>
        <row r="335">
          <cell r="E335" t="str">
            <v>620301034</v>
          </cell>
          <cell r="F335" t="str">
            <v>Convenio Deportivo con Azul Azul S.A.</v>
          </cell>
          <cell r="G335">
            <v>0</v>
          </cell>
        </row>
        <row r="336">
          <cell r="E336" t="str">
            <v>2114</v>
          </cell>
          <cell r="F336" t="str">
            <v>Reemplazo de Cheques</v>
          </cell>
          <cell r="G336">
            <v>0</v>
          </cell>
        </row>
        <row r="337">
          <cell r="E337" t="str">
            <v>2118</v>
          </cell>
          <cell r="F337" t="str">
            <v>Cheques de Sueldos Caducados</v>
          </cell>
          <cell r="G337">
            <v>0</v>
          </cell>
        </row>
        <row r="338">
          <cell r="E338" t="str">
            <v>2119</v>
          </cell>
          <cell r="F338" t="str">
            <v>Multas Atrasos Pagos Aranceles</v>
          </cell>
          <cell r="G338">
            <v>0</v>
          </cell>
        </row>
        <row r="339">
          <cell r="F339" t="str">
            <v>INTERNO (Endeudamiento Interno)</v>
          </cell>
          <cell r="G339">
            <v>0</v>
          </cell>
        </row>
        <row r="340">
          <cell r="E340" t="str">
            <v>620309011</v>
          </cell>
          <cell r="F340" t="str">
            <v>Fondo de Magister</v>
          </cell>
          <cell r="G340">
            <v>0</v>
          </cell>
        </row>
        <row r="341">
          <cell r="E341" t="str">
            <v>620309012</v>
          </cell>
          <cell r="F341" t="str">
            <v>Actividades Estudiantiles</v>
          </cell>
          <cell r="G341">
            <v>0</v>
          </cell>
        </row>
        <row r="342">
          <cell r="E342" t="str">
            <v>620309014</v>
          </cell>
          <cell r="F342" t="str">
            <v>Fondecyt Gasto de Administración (Forestales MALO)</v>
          </cell>
          <cell r="G342">
            <v>0</v>
          </cell>
        </row>
        <row r="343">
          <cell r="E343" t="str">
            <v>620309015</v>
          </cell>
          <cell r="F343" t="str">
            <v>Fondo Central de Investigación</v>
          </cell>
          <cell r="G343">
            <v>0</v>
          </cell>
        </row>
        <row r="344">
          <cell r="E344" t="str">
            <v>620309018</v>
          </cell>
          <cell r="F344" t="str">
            <v>Traspaso DTI y Otros</v>
          </cell>
          <cell r="G344">
            <v>0</v>
          </cell>
        </row>
        <row r="345">
          <cell r="E345" t="str">
            <v>620309038</v>
          </cell>
          <cell r="F345" t="str">
            <v>Intereses Préstamos Internos Organismos</v>
          </cell>
          <cell r="G345">
            <v>0</v>
          </cell>
        </row>
        <row r="346">
          <cell r="E346" t="str">
            <v>620309039</v>
          </cell>
          <cell r="F346" t="str">
            <v>Correción Monetaria Préstamos Organismos</v>
          </cell>
          <cell r="G346">
            <v>0</v>
          </cell>
        </row>
        <row r="347">
          <cell r="E347" t="str">
            <v>620309041</v>
          </cell>
          <cell r="F347" t="str">
            <v>Fondef Gasto de Administración Superior 50% NC</v>
          </cell>
          <cell r="G347">
            <v>0</v>
          </cell>
        </row>
        <row r="348">
          <cell r="E348" t="str">
            <v>620309042</v>
          </cell>
          <cell r="F348" t="str">
            <v>Fondef Gasto de Administración Superior 50% Org.</v>
          </cell>
          <cell r="G348">
            <v>16326</v>
          </cell>
        </row>
        <row r="349">
          <cell r="E349" t="str">
            <v>620309043</v>
          </cell>
          <cell r="F349" t="str">
            <v xml:space="preserve">Fondef Gasto de Administración Superior 50% </v>
          </cell>
          <cell r="G349">
            <v>0</v>
          </cell>
        </row>
        <row r="350">
          <cell r="E350" t="str">
            <v>620309050</v>
          </cell>
          <cell r="F350" t="str">
            <v>Traspaso Mecesup</v>
          </cell>
          <cell r="G350">
            <v>76182</v>
          </cell>
        </row>
        <row r="351">
          <cell r="E351" t="str">
            <v>620309053</v>
          </cell>
          <cell r="F351" t="str">
            <v>Becas Arancel SYLFF</v>
          </cell>
          <cell r="G351">
            <v>0</v>
          </cell>
        </row>
        <row r="352">
          <cell r="E352" t="str">
            <v>620309057</v>
          </cell>
          <cell r="F352" t="str">
            <v>Aporte Extraordinario Apoyo Activ. Académica</v>
          </cell>
          <cell r="G352">
            <v>0</v>
          </cell>
        </row>
        <row r="353">
          <cell r="E353" t="str">
            <v>620309059</v>
          </cell>
          <cell r="F353" t="str">
            <v>Aporte Funcionamiento MAC 1 Y 2</v>
          </cell>
          <cell r="G353">
            <v>0</v>
          </cell>
        </row>
        <row r="354">
          <cell r="E354" t="str">
            <v>620309061</v>
          </cell>
          <cell r="F354" t="str">
            <v>Desarrollo de Infraestructura Deportiva Estudiantil</v>
          </cell>
          <cell r="G354">
            <v>0</v>
          </cell>
        </row>
        <row r="355">
          <cell r="E355" t="str">
            <v>620309065</v>
          </cell>
          <cell r="F355" t="str">
            <v>Traspaso Recurso Venta de Base DEMRE</v>
          </cell>
          <cell r="G355">
            <v>0</v>
          </cell>
        </row>
        <row r="356">
          <cell r="E356" t="str">
            <v>620309067</v>
          </cell>
          <cell r="F356" t="str">
            <v>Traspaso de Recursos entre Centro de Costos</v>
          </cell>
          <cell r="G356">
            <v>0</v>
          </cell>
        </row>
        <row r="357">
          <cell r="E357" t="str">
            <v>620309072</v>
          </cell>
          <cell r="F357" t="str">
            <v>Devolución Excedentes Proyectos</v>
          </cell>
          <cell r="G357">
            <v>0</v>
          </cell>
        </row>
        <row r="358">
          <cell r="F358" t="str">
            <v>Otros [Transferencias a los Organismos]</v>
          </cell>
          <cell r="G358">
            <v>19902454</v>
          </cell>
        </row>
        <row r="359">
          <cell r="E359" t="str">
            <v>620311001</v>
          </cell>
          <cell r="F359" t="str">
            <v>Transferencias Aporte Institucional/Bonif. Dic.</v>
          </cell>
          <cell r="G359">
            <v>9089114</v>
          </cell>
        </row>
        <row r="360">
          <cell r="E360" t="str">
            <v>620311004</v>
          </cell>
          <cell r="F360" t="str">
            <v>Transferencias Aporte Aranceles/Incl. Provisión Mayor Aporte</v>
          </cell>
          <cell r="G360">
            <v>6922830</v>
          </cell>
        </row>
        <row r="361">
          <cell r="E361" t="str">
            <v>620311002</v>
          </cell>
          <cell r="F361" t="str">
            <v>Descentral. 50% Aranceles Años Anter.</v>
          </cell>
          <cell r="G361">
            <v>309009</v>
          </cell>
        </row>
        <row r="362">
          <cell r="E362" t="str">
            <v>620311003</v>
          </cell>
          <cell r="F362" t="str">
            <v>Aporte AFI</v>
          </cell>
          <cell r="G362">
            <v>344419</v>
          </cell>
        </row>
        <row r="363">
          <cell r="E363" t="str">
            <v>620313030</v>
          </cell>
          <cell r="F363" t="str">
            <v>Remesa Subsidio Incapacidad Laboral (S.I.L.)</v>
          </cell>
          <cell r="G363">
            <v>302778</v>
          </cell>
        </row>
        <row r="364">
          <cell r="E364" t="str">
            <v>620308045</v>
          </cell>
          <cell r="F364" t="str">
            <v>Aporte no Recurrente</v>
          </cell>
          <cell r="G364">
            <v>0</v>
          </cell>
        </row>
        <row r="365">
          <cell r="E365" t="str">
            <v>620308118-119-220-234</v>
          </cell>
          <cell r="F365" t="str">
            <v>Aguinaldos, Bonificaciones y Otros</v>
          </cell>
          <cell r="G365">
            <v>755975</v>
          </cell>
        </row>
        <row r="366">
          <cell r="F366" t="str">
            <v>Programas Estudiantiles</v>
          </cell>
          <cell r="G366">
            <v>527</v>
          </cell>
        </row>
        <row r="367">
          <cell r="F367" t="str">
            <v>Programa de Desarrollo</v>
          </cell>
          <cell r="G367">
            <v>82359</v>
          </cell>
        </row>
        <row r="368">
          <cell r="F368" t="str">
            <v>Programa Infraestructura</v>
          </cell>
          <cell r="G368">
            <v>0</v>
          </cell>
        </row>
        <row r="369">
          <cell r="E369" t="str">
            <v>620308080</v>
          </cell>
          <cell r="F369" t="str">
            <v>Recursos Desarrollo Sistemas Corporativos</v>
          </cell>
          <cell r="G369">
            <v>0</v>
          </cell>
        </row>
        <row r="370">
          <cell r="E370" t="str">
            <v>620309054</v>
          </cell>
          <cell r="F370" t="str">
            <v>Overhead 2% Sobre Ingresos Organismos (Fdo. Gral. Tesorería)</v>
          </cell>
          <cell r="G370">
            <v>-192284</v>
          </cell>
        </row>
        <row r="371">
          <cell r="E371" t="str">
            <v>620309064</v>
          </cell>
          <cell r="F371" t="str">
            <v>Aporte Organismos Bienes Inmuebles</v>
          </cell>
          <cell r="G371">
            <v>0</v>
          </cell>
        </row>
        <row r="372">
          <cell r="E372" t="str">
            <v xml:space="preserve"> </v>
          </cell>
          <cell r="F372" t="str">
            <v>Overhead 3% Sobre Ingresos Postgrado</v>
          </cell>
          <cell r="G372">
            <v>0</v>
          </cell>
        </row>
        <row r="373">
          <cell r="E373" t="str">
            <v>620308069</v>
          </cell>
          <cell r="F373" t="str">
            <v>Recursos Proyectos Planta Física</v>
          </cell>
          <cell r="G373">
            <v>0</v>
          </cell>
        </row>
        <row r="374">
          <cell r="E374" t="str">
            <v>620308232</v>
          </cell>
          <cell r="F374" t="str">
            <v>Reposición de Equipamiento Serv. Centrales</v>
          </cell>
          <cell r="G374">
            <v>0</v>
          </cell>
        </row>
        <row r="375">
          <cell r="E375" t="str">
            <v>620308233</v>
          </cell>
          <cell r="F375" t="str">
            <v>Traspasos Fondos Gastos Generales Fdo. General</v>
          </cell>
          <cell r="G375">
            <v>0</v>
          </cell>
        </row>
        <row r="376">
          <cell r="E376" t="str">
            <v>XXXXXX</v>
          </cell>
          <cell r="F376" t="str">
            <v>Recursos FDI</v>
          </cell>
          <cell r="G376">
            <v>0</v>
          </cell>
        </row>
        <row r="377">
          <cell r="E377" t="str">
            <v>620309006</v>
          </cell>
          <cell r="F377" t="str">
            <v>Intereses Depósito a Plazo</v>
          </cell>
          <cell r="G377">
            <v>0</v>
          </cell>
        </row>
        <row r="378">
          <cell r="F378" t="str">
            <v>FONDEF Gasto de Administración Superior 50% Organismos</v>
          </cell>
          <cell r="G378">
            <v>0</v>
          </cell>
        </row>
        <row r="379">
          <cell r="E379" t="str">
            <v>620309063</v>
          </cell>
          <cell r="F379" t="str">
            <v>Traspaso Recursos a Rectoría "Senado Universitario"</v>
          </cell>
          <cell r="G379">
            <v>0</v>
          </cell>
        </row>
        <row r="380">
          <cell r="E380" t="str">
            <v>620308222</v>
          </cell>
          <cell r="F380" t="str">
            <v>Consejo Evaluación Rectoría</v>
          </cell>
          <cell r="G380">
            <v>0</v>
          </cell>
        </row>
        <row r="381">
          <cell r="E381" t="str">
            <v>110806035</v>
          </cell>
          <cell r="F381" t="str">
            <v xml:space="preserve">Prestamos </v>
          </cell>
          <cell r="G381">
            <v>1112323</v>
          </cell>
        </row>
        <row r="382">
          <cell r="E382" t="str">
            <v>620308118</v>
          </cell>
          <cell r="F382" t="str">
            <v>Bono Mejoramiento Renta Acádemica</v>
          </cell>
          <cell r="G382">
            <v>1175404</v>
          </cell>
        </row>
        <row r="383">
          <cell r="G383">
            <v>538172</v>
          </cell>
        </row>
        <row r="384">
          <cell r="E384" t="str">
            <v>110100000</v>
          </cell>
          <cell r="F384" t="str">
            <v>Saldo Inicial de Caja [Disponible Balance]</v>
          </cell>
          <cell r="G384">
            <v>533182</v>
          </cell>
        </row>
        <row r="385">
          <cell r="E385" t="str">
            <v>110201000</v>
          </cell>
          <cell r="F385" t="str">
            <v>Depósitos a Plazo Moneda Nacional</v>
          </cell>
          <cell r="G385">
            <v>0</v>
          </cell>
        </row>
        <row r="386">
          <cell r="E386" t="str">
            <v>110202000</v>
          </cell>
          <cell r="F386" t="str">
            <v>Depósitos a Plazo Moneda Extranjera</v>
          </cell>
          <cell r="G386">
            <v>0</v>
          </cell>
        </row>
        <row r="387">
          <cell r="E387" t="str">
            <v>110301000</v>
          </cell>
          <cell r="F387" t="str">
            <v>Inversiones Financieras</v>
          </cell>
          <cell r="G387">
            <v>0</v>
          </cell>
        </row>
        <row r="388">
          <cell r="E388" t="str">
            <v>110807000</v>
          </cell>
          <cell r="F388" t="str">
            <v>Conversión Monedas</v>
          </cell>
          <cell r="G388">
            <v>4990</v>
          </cell>
        </row>
        <row r="396">
          <cell r="E396" t="str">
            <v>6108</v>
          </cell>
          <cell r="F396" t="str">
            <v>Remuneraciones personal Directivo (Ajuste)</v>
          </cell>
          <cell r="G396">
            <v>349320</v>
          </cell>
        </row>
        <row r="397">
          <cell r="G397">
            <v>11797475</v>
          </cell>
        </row>
        <row r="398">
          <cell r="E398" t="str">
            <v>510101003</v>
          </cell>
          <cell r="F398" t="str">
            <v>Remuneraciones Personal Académico</v>
          </cell>
          <cell r="G398">
            <v>5676365</v>
          </cell>
        </row>
        <row r="399">
          <cell r="E399" t="str">
            <v>510101004</v>
          </cell>
          <cell r="F399" t="str">
            <v>Remuneraciones Personal  Ley 15.076</v>
          </cell>
          <cell r="G399">
            <v>5222447</v>
          </cell>
        </row>
        <row r="400">
          <cell r="E400" t="str">
            <v>510101014</v>
          </cell>
          <cell r="F400" t="str">
            <v>Productividad Personal Académico</v>
          </cell>
          <cell r="G400">
            <v>502930</v>
          </cell>
        </row>
        <row r="401">
          <cell r="E401" t="str">
            <v>510101015</v>
          </cell>
          <cell r="F401" t="str">
            <v>Productividad  Personal ley 15.076</v>
          </cell>
          <cell r="G401">
            <v>395733</v>
          </cell>
        </row>
        <row r="402">
          <cell r="G402">
            <v>6550704</v>
          </cell>
        </row>
        <row r="403">
          <cell r="E403" t="str">
            <v>510101005</v>
          </cell>
          <cell r="F403" t="str">
            <v>Remuneraciones Personal  No Académico</v>
          </cell>
          <cell r="G403">
            <v>6041357</v>
          </cell>
        </row>
        <row r="404">
          <cell r="E404" t="str">
            <v>510101006</v>
          </cell>
          <cell r="F404" t="str">
            <v>Remuneraciones Personal NASA</v>
          </cell>
          <cell r="G404">
            <v>0</v>
          </cell>
        </row>
        <row r="405">
          <cell r="E405" t="str">
            <v>510101016</v>
          </cell>
          <cell r="F405" t="str">
            <v>Productividad Personal  No Académico</v>
          </cell>
          <cell r="G405">
            <v>509347</v>
          </cell>
        </row>
        <row r="406">
          <cell r="G406">
            <v>3051346</v>
          </cell>
        </row>
        <row r="407">
          <cell r="E407" t="str">
            <v>8514</v>
          </cell>
          <cell r="F407" t="str">
            <v>Impto. 10 y 20% Retención Honorarios</v>
          </cell>
          <cell r="G407">
            <v>0</v>
          </cell>
        </row>
        <row r="408">
          <cell r="E408" t="str">
            <v>510102001</v>
          </cell>
          <cell r="F408" t="str">
            <v>Honorarios</v>
          </cell>
          <cell r="G408">
            <v>3051346</v>
          </cell>
        </row>
        <row r="409">
          <cell r="G409">
            <v>14240</v>
          </cell>
        </row>
        <row r="410">
          <cell r="E410" t="str">
            <v>6304</v>
          </cell>
          <cell r="F410" t="str">
            <v>Viáticos</v>
          </cell>
          <cell r="G410">
            <v>0</v>
          </cell>
        </row>
        <row r="411">
          <cell r="E411" t="str">
            <v>510206005</v>
          </cell>
          <cell r="F411" t="str">
            <v>Viáticos</v>
          </cell>
          <cell r="G411">
            <v>14240</v>
          </cell>
        </row>
        <row r="412">
          <cell r="G412">
            <v>165648</v>
          </cell>
        </row>
        <row r="413">
          <cell r="E413" t="str">
            <v>510102002</v>
          </cell>
          <cell r="F413" t="str">
            <v>Horas Extraordinarias</v>
          </cell>
          <cell r="G413">
            <v>165648</v>
          </cell>
        </row>
        <row r="414">
          <cell r="G414">
            <v>0</v>
          </cell>
        </row>
        <row r="415">
          <cell r="E415" t="str">
            <v>510102003</v>
          </cell>
          <cell r="F415" t="str">
            <v>Jornales</v>
          </cell>
          <cell r="G415">
            <v>0</v>
          </cell>
        </row>
        <row r="416">
          <cell r="G416">
            <v>0</v>
          </cell>
        </row>
        <row r="417">
          <cell r="E417" t="str">
            <v>xxxx</v>
          </cell>
          <cell r="G417">
            <v>0</v>
          </cell>
        </row>
        <row r="418">
          <cell r="G418">
            <v>7610784.1740000006</v>
          </cell>
        </row>
        <row r="419">
          <cell r="G419">
            <v>788067</v>
          </cell>
        </row>
        <row r="420">
          <cell r="E420" t="str">
            <v>510204001</v>
          </cell>
          <cell r="F420" t="str">
            <v>Consumo de Electricidad</v>
          </cell>
          <cell r="G420">
            <v>476370</v>
          </cell>
        </row>
        <row r="421">
          <cell r="E421" t="str">
            <v>510204002</v>
          </cell>
          <cell r="F421" t="str">
            <v>Consumo de Agua</v>
          </cell>
          <cell r="G421">
            <v>89092</v>
          </cell>
        </row>
        <row r="422">
          <cell r="E422" t="str">
            <v>510204003</v>
          </cell>
          <cell r="F422" t="str">
            <v>Consumo de Gas</v>
          </cell>
          <cell r="G422">
            <v>53094</v>
          </cell>
        </row>
        <row r="423">
          <cell r="E423" t="str">
            <v>510204004</v>
          </cell>
          <cell r="F423" t="str">
            <v>Consumo Telefónico</v>
          </cell>
          <cell r="G423">
            <v>97580</v>
          </cell>
        </row>
        <row r="424">
          <cell r="E424" t="str">
            <v>510204005</v>
          </cell>
          <cell r="F424" t="str">
            <v xml:space="preserve">Líneas de Comunicación </v>
          </cell>
          <cell r="G424">
            <v>71931</v>
          </cell>
        </row>
        <row r="425">
          <cell r="G425">
            <v>240265</v>
          </cell>
        </row>
        <row r="426">
          <cell r="E426" t="str">
            <v>510201041</v>
          </cell>
          <cell r="F426" t="str">
            <v>Subscripciones Electrónicas</v>
          </cell>
          <cell r="G426">
            <v>0</v>
          </cell>
        </row>
        <row r="427">
          <cell r="E427" t="str">
            <v>510209001</v>
          </cell>
          <cell r="F427" t="str">
            <v>Diarios y Revistas para Biblioteca</v>
          </cell>
          <cell r="G427">
            <v>0</v>
          </cell>
        </row>
        <row r="428">
          <cell r="E428" t="str">
            <v>510209002</v>
          </cell>
          <cell r="F428" t="str">
            <v>Libros y Otros para Bibliotecas</v>
          </cell>
          <cell r="G428">
            <v>240265</v>
          </cell>
        </row>
        <row r="429">
          <cell r="G429">
            <v>221719</v>
          </cell>
        </row>
        <row r="430">
          <cell r="E430" t="str">
            <v>510201002</v>
          </cell>
          <cell r="F430" t="str">
            <v>Publicidad y Difusión</v>
          </cell>
          <cell r="G430">
            <v>158218</v>
          </cell>
        </row>
        <row r="431">
          <cell r="E431" t="str">
            <v>510201003</v>
          </cell>
          <cell r="F431" t="str">
            <v>Servicios Impresión y Publicaciones</v>
          </cell>
          <cell r="G431">
            <v>63501</v>
          </cell>
        </row>
        <row r="432">
          <cell r="E432" t="str">
            <v>510201015</v>
          </cell>
          <cell r="F432" t="str">
            <v>Impresión y Publicaciones CIEPLAN</v>
          </cell>
          <cell r="G432">
            <v>0</v>
          </cell>
        </row>
        <row r="433">
          <cell r="E433" t="str">
            <v>510201032</v>
          </cell>
          <cell r="F433" t="str">
            <v>Comunicaciones</v>
          </cell>
          <cell r="G433">
            <v>0</v>
          </cell>
        </row>
        <row r="434">
          <cell r="G434">
            <v>109736</v>
          </cell>
        </row>
        <row r="435">
          <cell r="E435" t="str">
            <v>510203001</v>
          </cell>
          <cell r="F435" t="str">
            <v>Arriendo de Inmuebles</v>
          </cell>
          <cell r="G435">
            <v>0</v>
          </cell>
        </row>
        <row r="436">
          <cell r="E436" t="str">
            <v>510203002</v>
          </cell>
          <cell r="F436" t="str">
            <v>Arriendo de Bienes Muebles</v>
          </cell>
          <cell r="G436">
            <v>108459</v>
          </cell>
        </row>
        <row r="437">
          <cell r="E437" t="str">
            <v>510203003</v>
          </cell>
          <cell r="F437" t="str">
            <v>Arriendo de Vehículos</v>
          </cell>
          <cell r="G437">
            <v>1277</v>
          </cell>
        </row>
        <row r="438">
          <cell r="E438" t="str">
            <v>510203005</v>
          </cell>
          <cell r="F438" t="str">
            <v>Arriendo Mobiliario</v>
          </cell>
          <cell r="G438">
            <v>0</v>
          </cell>
        </row>
        <row r="439">
          <cell r="E439" t="str">
            <v>510203006</v>
          </cell>
          <cell r="F439" t="str">
            <v>Arriendo Inmueble Fundación</v>
          </cell>
          <cell r="G439">
            <v>0</v>
          </cell>
        </row>
        <row r="440">
          <cell r="E440" t="str">
            <v>510203007</v>
          </cell>
          <cell r="F440" t="str">
            <v>Arriendo Equipos Fundación</v>
          </cell>
          <cell r="G440">
            <v>0</v>
          </cell>
        </row>
        <row r="441">
          <cell r="E441" t="str">
            <v>510203008</v>
          </cell>
          <cell r="F441" t="str">
            <v>Arriendo de Equipos Médicos</v>
          </cell>
          <cell r="G441">
            <v>0</v>
          </cell>
        </row>
        <row r="442">
          <cell r="E442" t="str">
            <v>510203010</v>
          </cell>
          <cell r="F442" t="str">
            <v>Arriendo de Bienes Inmuebles</v>
          </cell>
          <cell r="G442">
            <v>0</v>
          </cell>
        </row>
        <row r="443">
          <cell r="G443">
            <v>178435</v>
          </cell>
        </row>
        <row r="444">
          <cell r="E444" t="str">
            <v>510201011</v>
          </cell>
          <cell r="F444" t="str">
            <v>Servicios de Computación Externos</v>
          </cell>
          <cell r="G444">
            <v>53324</v>
          </cell>
        </row>
        <row r="445">
          <cell r="E445" t="str">
            <v>510202004</v>
          </cell>
          <cell r="F445" t="str">
            <v>Mantención y Reparación Equipos de Computación</v>
          </cell>
          <cell r="G445">
            <v>29663</v>
          </cell>
        </row>
        <row r="446">
          <cell r="E446" t="str">
            <v>510203004</v>
          </cell>
          <cell r="F446" t="str">
            <v>Arriendo de Equipos Computacionales</v>
          </cell>
          <cell r="G446">
            <v>0</v>
          </cell>
        </row>
        <row r="447">
          <cell r="E447" t="str">
            <v>510203009</v>
          </cell>
          <cell r="F447" t="str">
            <v>Arriendo de Licencias Computacionales</v>
          </cell>
          <cell r="G447">
            <v>3123</v>
          </cell>
        </row>
        <row r="448">
          <cell r="E448" t="str">
            <v>510207020</v>
          </cell>
          <cell r="F448" t="str">
            <v>Compra de Programas Computacional</v>
          </cell>
          <cell r="G448">
            <v>15006</v>
          </cell>
        </row>
        <row r="449">
          <cell r="E449" t="str">
            <v>510207021</v>
          </cell>
          <cell r="F449" t="str">
            <v>Material de Usos y Consumo Computacional</v>
          </cell>
          <cell r="G449">
            <v>77319</v>
          </cell>
        </row>
        <row r="450">
          <cell r="G450">
            <v>6072562.1740000006</v>
          </cell>
        </row>
        <row r="451">
          <cell r="G451">
            <v>1109000</v>
          </cell>
        </row>
        <row r="452">
          <cell r="E452" t="str">
            <v>6513</v>
          </cell>
          <cell r="F452" t="str">
            <v>Imprenta</v>
          </cell>
          <cell r="G452">
            <v>0</v>
          </cell>
        </row>
        <row r="453">
          <cell r="E453" t="str">
            <v>510102005</v>
          </cell>
          <cell r="F453" t="str">
            <v>Comisiones a Vendedores</v>
          </cell>
          <cell r="G453">
            <v>0</v>
          </cell>
        </row>
        <row r="454">
          <cell r="E454" t="str">
            <v>6502</v>
          </cell>
          <cell r="F454" t="str">
            <v>Cobranza y Otros Análogos</v>
          </cell>
          <cell r="G454">
            <v>0</v>
          </cell>
        </row>
        <row r="455">
          <cell r="E455" t="str">
            <v>6520</v>
          </cell>
          <cell r="F455" t="str">
            <v>Fotocopias</v>
          </cell>
          <cell r="G455">
            <v>0</v>
          </cell>
        </row>
        <row r="456">
          <cell r="E456" t="str">
            <v>8531</v>
          </cell>
          <cell r="F456" t="str">
            <v>Cursos y Seminarios</v>
          </cell>
          <cell r="G456">
            <v>0</v>
          </cell>
        </row>
        <row r="457">
          <cell r="E457" t="str">
            <v>510102007</v>
          </cell>
          <cell r="F457" t="str">
            <v>Vinculaciones Médicas</v>
          </cell>
          <cell r="G457">
            <v>0</v>
          </cell>
        </row>
        <row r="458">
          <cell r="E458" t="str">
            <v>6307</v>
          </cell>
          <cell r="F458" t="str">
            <v>Comisiones a  Recaudadores</v>
          </cell>
          <cell r="G458">
            <v>0</v>
          </cell>
        </row>
        <row r="459">
          <cell r="E459" t="str">
            <v>510103001</v>
          </cell>
          <cell r="F459" t="str">
            <v>Trabajos Profesionales</v>
          </cell>
          <cell r="G459">
            <v>241571</v>
          </cell>
        </row>
        <row r="460">
          <cell r="E460" t="str">
            <v>510103002</v>
          </cell>
          <cell r="F460" t="str">
            <v>Trabajos Ténicos Administrativos</v>
          </cell>
          <cell r="G460">
            <v>17</v>
          </cell>
        </row>
        <row r="461">
          <cell r="E461" t="str">
            <v>510103003</v>
          </cell>
          <cell r="F461" t="str">
            <v>Trabajos Manuales</v>
          </cell>
          <cell r="G461">
            <v>0</v>
          </cell>
        </row>
        <row r="462">
          <cell r="E462" t="str">
            <v>510201001</v>
          </cell>
          <cell r="F462" t="str">
            <v>Transporte y Correo</v>
          </cell>
          <cell r="G462">
            <v>58210</v>
          </cell>
        </row>
        <row r="463">
          <cell r="E463" t="str">
            <v>510201004</v>
          </cell>
          <cell r="F463" t="str">
            <v>Encuadernación y Empastes</v>
          </cell>
          <cell r="G463">
            <v>1986</v>
          </cell>
        </row>
        <row r="464">
          <cell r="E464" t="str">
            <v>510201005</v>
          </cell>
          <cell r="F464" t="str">
            <v>Reproducciones</v>
          </cell>
          <cell r="G464">
            <v>161405</v>
          </cell>
        </row>
        <row r="465">
          <cell r="E465" t="str">
            <v>510201006</v>
          </cell>
          <cell r="F465" t="str">
            <v>Afiliaciones Entid. Nacionales e Internacionales</v>
          </cell>
          <cell r="G465">
            <v>0</v>
          </cell>
        </row>
        <row r="466">
          <cell r="E466" t="str">
            <v>510201012</v>
          </cell>
          <cell r="F466" t="str">
            <v>Matrícula Cursos y Seminarios</v>
          </cell>
          <cell r="G466">
            <v>112713</v>
          </cell>
        </row>
        <row r="467">
          <cell r="E467" t="str">
            <v>510201013</v>
          </cell>
          <cell r="F467" t="str">
            <v>Movilización</v>
          </cell>
          <cell r="G467">
            <v>22172</v>
          </cell>
        </row>
        <row r="468">
          <cell r="E468" t="str">
            <v>510201014</v>
          </cell>
          <cell r="F468" t="str">
            <v>Patentes y Permisos de Circulación</v>
          </cell>
          <cell r="G468">
            <v>614</v>
          </cell>
        </row>
        <row r="469">
          <cell r="E469" t="str">
            <v>510201016</v>
          </cell>
          <cell r="F469" t="str">
            <v>Otros Servicios No Personales</v>
          </cell>
          <cell r="G469">
            <v>0</v>
          </cell>
        </row>
        <row r="470">
          <cell r="E470" t="str">
            <v>510201017</v>
          </cell>
          <cell r="F470" t="str">
            <v>Salas Cuna</v>
          </cell>
          <cell r="G470">
            <v>19503</v>
          </cell>
        </row>
        <row r="471">
          <cell r="E471" t="str">
            <v>510201018</v>
          </cell>
          <cell r="F471" t="str">
            <v>Vigilancias</v>
          </cell>
          <cell r="G471">
            <v>5299</v>
          </cell>
        </row>
        <row r="472">
          <cell r="E472" t="str">
            <v>510201021</v>
          </cell>
          <cell r="F472" t="str">
            <v>Servicio de Alimentación</v>
          </cell>
          <cell r="G472">
            <v>180509</v>
          </cell>
        </row>
        <row r="473">
          <cell r="E473" t="str">
            <v>510201022</v>
          </cell>
          <cell r="F473" t="str">
            <v>Aseo</v>
          </cell>
          <cell r="G473">
            <v>256123</v>
          </cell>
        </row>
        <row r="474">
          <cell r="E474" t="str">
            <v>510201023</v>
          </cell>
          <cell r="F474" t="str">
            <v>Reparación de Ropa</v>
          </cell>
          <cell r="G474">
            <v>0</v>
          </cell>
        </row>
        <row r="475">
          <cell r="E475" t="str">
            <v>510201025</v>
          </cell>
          <cell r="F475" t="str">
            <v>Asesorías Externas</v>
          </cell>
          <cell r="G475">
            <v>7396</v>
          </cell>
        </row>
        <row r="476">
          <cell r="E476" t="str">
            <v>510201026</v>
          </cell>
          <cell r="F476" t="str">
            <v>Lavandería</v>
          </cell>
          <cell r="G476">
            <v>1117</v>
          </cell>
        </row>
        <row r="477">
          <cell r="E477" t="str">
            <v>510201027</v>
          </cell>
          <cell r="F477" t="str">
            <v>Análisis de Muestras</v>
          </cell>
          <cell r="G477">
            <v>40228</v>
          </cell>
        </row>
        <row r="478">
          <cell r="E478" t="str">
            <v>510201028</v>
          </cell>
          <cell r="F478" t="str">
            <v>Encuestas</v>
          </cell>
          <cell r="G478">
            <v>0</v>
          </cell>
        </row>
        <row r="479">
          <cell r="E479" t="str">
            <v>510201029</v>
          </cell>
          <cell r="F479" t="str">
            <v>Desinfección</v>
          </cell>
          <cell r="G479">
            <v>0</v>
          </cell>
        </row>
        <row r="480">
          <cell r="E480" t="str">
            <v>510201030</v>
          </cell>
          <cell r="F480" t="str">
            <v>Servicios de Atención</v>
          </cell>
          <cell r="G480">
            <v>0</v>
          </cell>
        </row>
        <row r="481">
          <cell r="E481" t="str">
            <v>510201031</v>
          </cell>
          <cell r="F481" t="str">
            <v>Gastos por Tasación</v>
          </cell>
          <cell r="G481">
            <v>0</v>
          </cell>
        </row>
        <row r="482">
          <cell r="E482" t="str">
            <v>510201033</v>
          </cell>
          <cell r="F482" t="str">
            <v>Contratación de Estudios e Investigación</v>
          </cell>
          <cell r="G482">
            <v>0</v>
          </cell>
        </row>
        <row r="483">
          <cell r="E483" t="str">
            <v>510201034</v>
          </cell>
          <cell r="F483" t="str">
            <v>Custodia</v>
          </cell>
          <cell r="G483">
            <v>0</v>
          </cell>
        </row>
        <row r="484">
          <cell r="E484" t="str">
            <v>510201035</v>
          </cell>
          <cell r="F484" t="str">
            <v>Producción de Eventos</v>
          </cell>
          <cell r="G484">
            <v>0</v>
          </cell>
        </row>
        <row r="485">
          <cell r="E485" t="str">
            <v>510201036</v>
          </cell>
          <cell r="F485" t="str">
            <v>Levantamiento y Aprobación de Planos</v>
          </cell>
          <cell r="G485">
            <v>0</v>
          </cell>
        </row>
        <row r="486">
          <cell r="E486" t="str">
            <v>510201039</v>
          </cell>
          <cell r="F486" t="str">
            <v>Prestaciones Médicas</v>
          </cell>
          <cell r="G486">
            <v>137</v>
          </cell>
        </row>
        <row r="487">
          <cell r="E487" t="str">
            <v>520207012</v>
          </cell>
          <cell r="F487" t="str">
            <v>Retiro de Residuos Orgánicos</v>
          </cell>
          <cell r="G487">
            <v>0</v>
          </cell>
        </row>
        <row r="488">
          <cell r="E488" t="str">
            <v>520207013</v>
          </cell>
          <cell r="F488" t="str">
            <v>Retiro de escombros</v>
          </cell>
          <cell r="G488">
            <v>0</v>
          </cell>
        </row>
        <row r="489">
          <cell r="E489" t="str">
            <v>8572</v>
          </cell>
          <cell r="F489" t="str">
            <v>Progr. Identidades Culturales</v>
          </cell>
          <cell r="G489">
            <v>0</v>
          </cell>
        </row>
        <row r="490">
          <cell r="E490" t="str">
            <v>520207016</v>
          </cell>
          <cell r="F490" t="str">
            <v xml:space="preserve">Premios </v>
          </cell>
          <cell r="G490">
            <v>0</v>
          </cell>
        </row>
        <row r="491">
          <cell r="E491" t="str">
            <v>520207017</v>
          </cell>
          <cell r="F491" t="str">
            <v>Contribuciones y Aseo Municipal</v>
          </cell>
          <cell r="G491">
            <v>0</v>
          </cell>
        </row>
        <row r="492">
          <cell r="G492">
            <v>827167</v>
          </cell>
        </row>
        <row r="493">
          <cell r="E493" t="str">
            <v>510202001</v>
          </cell>
          <cell r="F493" t="str">
            <v>Mantención y Reparación de Bs. Inmuebles</v>
          </cell>
          <cell r="G493">
            <v>738455</v>
          </cell>
        </row>
        <row r="494">
          <cell r="E494" t="str">
            <v>510202002</v>
          </cell>
          <cell r="F494" t="str">
            <v>Mantención y Reparación de Bs. Muebles</v>
          </cell>
          <cell r="G494">
            <v>62840</v>
          </cell>
        </row>
        <row r="495">
          <cell r="E495" t="str">
            <v>510202003</v>
          </cell>
          <cell r="F495" t="str">
            <v>Mantención y Reparación de Vehículos</v>
          </cell>
          <cell r="G495">
            <v>25829</v>
          </cell>
        </row>
        <row r="496">
          <cell r="E496" t="str">
            <v>510202005</v>
          </cell>
          <cell r="F496" t="str">
            <v>Mantención de Maquinaria y Equipos</v>
          </cell>
          <cell r="G496">
            <v>43</v>
          </cell>
        </row>
        <row r="497">
          <cell r="G497">
            <v>1289394</v>
          </cell>
        </row>
        <row r="498">
          <cell r="E498" t="str">
            <v>7223</v>
          </cell>
          <cell r="F498" t="str">
            <v>Materiales, Repuestos Utilización Diverso</v>
          </cell>
          <cell r="G498">
            <v>0</v>
          </cell>
        </row>
        <row r="499">
          <cell r="E499" t="str">
            <v>7701</v>
          </cell>
          <cell r="F499" t="str">
            <v>Gastos Varios</v>
          </cell>
          <cell r="G499">
            <v>0</v>
          </cell>
        </row>
        <row r="500">
          <cell r="E500" t="str">
            <v>7702</v>
          </cell>
          <cell r="F500" t="str">
            <v>Otros  Gastos Operacionales</v>
          </cell>
          <cell r="G500">
            <v>0</v>
          </cell>
        </row>
        <row r="501">
          <cell r="E501" t="str">
            <v>8404</v>
          </cell>
          <cell r="F501" t="str">
            <v>Otros gastos (Años Anteriores)</v>
          </cell>
          <cell r="G501">
            <v>0</v>
          </cell>
        </row>
        <row r="502">
          <cell r="E502" t="str">
            <v>8523</v>
          </cell>
          <cell r="F502" t="str">
            <v>Fondo Fijo</v>
          </cell>
          <cell r="G502">
            <v>0</v>
          </cell>
        </row>
        <row r="503">
          <cell r="E503" t="str">
            <v>8527</v>
          </cell>
          <cell r="F503" t="str">
            <v>Fondo a Rendir</v>
          </cell>
          <cell r="G503">
            <v>0</v>
          </cell>
        </row>
        <row r="504">
          <cell r="E504" t="str">
            <v>510207001</v>
          </cell>
          <cell r="F504" t="str">
            <v>Compra de materiales de Oficina</v>
          </cell>
          <cell r="G504">
            <v>112709</v>
          </cell>
        </row>
        <row r="505">
          <cell r="E505" t="str">
            <v>510207002</v>
          </cell>
          <cell r="F505" t="str">
            <v>Artículos de Aseo</v>
          </cell>
          <cell r="G505">
            <v>94320</v>
          </cell>
        </row>
        <row r="506">
          <cell r="E506" t="str">
            <v>510207003</v>
          </cell>
          <cell r="F506" t="str">
            <v>Diarios, Revistas y Libros</v>
          </cell>
          <cell r="G506">
            <v>18452</v>
          </cell>
        </row>
        <row r="507">
          <cell r="E507" t="str">
            <v>510207004</v>
          </cell>
          <cell r="F507" t="str">
            <v>Articulos Alimenticios</v>
          </cell>
          <cell r="G507">
            <v>86038</v>
          </cell>
        </row>
        <row r="508">
          <cell r="E508" t="str">
            <v>510207005</v>
          </cell>
          <cell r="F508" t="str">
            <v>Artículos Alimenticios para  Animales</v>
          </cell>
          <cell r="G508">
            <v>22640</v>
          </cell>
        </row>
        <row r="509">
          <cell r="E509" t="str">
            <v>510207006</v>
          </cell>
          <cell r="F509" t="str">
            <v>Material Productos Agropecuarios y Forestal</v>
          </cell>
          <cell r="G509">
            <v>0</v>
          </cell>
        </row>
        <row r="510">
          <cell r="E510" t="str">
            <v>510207007</v>
          </cell>
          <cell r="F510" t="str">
            <v xml:space="preserve">Material y Productos Químicos de laboratorio </v>
          </cell>
          <cell r="G510">
            <v>703323</v>
          </cell>
        </row>
        <row r="511">
          <cell r="E511" t="str">
            <v>510207008</v>
          </cell>
          <cell r="F511" t="str">
            <v>Productos Farmacéuticos</v>
          </cell>
          <cell r="G511">
            <v>0</v>
          </cell>
        </row>
        <row r="512">
          <cell r="E512" t="str">
            <v>510207009</v>
          </cell>
          <cell r="F512" t="str">
            <v>Materiales y Utiles Quirúrgico y Odontológicos</v>
          </cell>
          <cell r="G512">
            <v>0</v>
          </cell>
        </row>
        <row r="513">
          <cell r="E513" t="str">
            <v>510207010</v>
          </cell>
          <cell r="F513" t="str">
            <v>Material Eléctrico, Optico y Mecánico</v>
          </cell>
          <cell r="G513">
            <v>41437</v>
          </cell>
        </row>
        <row r="514">
          <cell r="E514" t="str">
            <v>510207011</v>
          </cell>
          <cell r="F514" t="str">
            <v>Herramienta Menores</v>
          </cell>
          <cell r="G514">
            <v>0</v>
          </cell>
        </row>
        <row r="515">
          <cell r="E515" t="str">
            <v>510207012</v>
          </cell>
          <cell r="F515" t="str">
            <v>Compra de Animales</v>
          </cell>
          <cell r="G515">
            <v>5261</v>
          </cell>
        </row>
        <row r="516">
          <cell r="E516" t="str">
            <v>510207013</v>
          </cell>
          <cell r="F516" t="str">
            <v>Vestuario,  Prendas Diversas</v>
          </cell>
          <cell r="G516">
            <v>30011</v>
          </cell>
        </row>
        <row r="517">
          <cell r="E517" t="str">
            <v>510207014</v>
          </cell>
          <cell r="F517" t="str">
            <v>Textiles y Ropa de Cama</v>
          </cell>
          <cell r="G517">
            <v>3358</v>
          </cell>
        </row>
        <row r="518">
          <cell r="E518" t="str">
            <v>510207015</v>
          </cell>
          <cell r="F518" t="str">
            <v>Menaje  Oficina, Casinos y Otros</v>
          </cell>
          <cell r="G518">
            <v>197</v>
          </cell>
        </row>
        <row r="519">
          <cell r="E519" t="str">
            <v>510207016</v>
          </cell>
          <cell r="F519" t="str">
            <v>Artículos Deportivos</v>
          </cell>
          <cell r="G519">
            <v>10672</v>
          </cell>
        </row>
        <row r="520">
          <cell r="E520" t="str">
            <v>510207017</v>
          </cell>
          <cell r="F520" t="str">
            <v>Material Fotográfico y Arte</v>
          </cell>
          <cell r="G520">
            <v>1626</v>
          </cell>
        </row>
        <row r="521">
          <cell r="E521" t="str">
            <v>510207018</v>
          </cell>
          <cell r="F521" t="str">
            <v>Material Magnético</v>
          </cell>
          <cell r="G521">
            <v>0</v>
          </cell>
        </row>
        <row r="522">
          <cell r="E522" t="str">
            <v>510207019</v>
          </cell>
          <cell r="F522" t="str">
            <v>Escenografía</v>
          </cell>
          <cell r="G522">
            <v>0</v>
          </cell>
        </row>
        <row r="523">
          <cell r="E523" t="str">
            <v>510207022</v>
          </cell>
          <cell r="F523" t="str">
            <v>Material Didáctico BID</v>
          </cell>
          <cell r="G523">
            <v>0</v>
          </cell>
        </row>
        <row r="524">
          <cell r="E524" t="str">
            <v>510207023</v>
          </cell>
          <cell r="F524" t="str">
            <v>Otras Compras de Bienes Fungibles</v>
          </cell>
          <cell r="G524">
            <v>0</v>
          </cell>
        </row>
        <row r="525">
          <cell r="E525" t="str">
            <v>510207024</v>
          </cell>
          <cell r="F525" t="str">
            <v>Insumos Clínicos</v>
          </cell>
          <cell r="G525">
            <v>0</v>
          </cell>
        </row>
        <row r="526">
          <cell r="E526" t="str">
            <v>510207025</v>
          </cell>
          <cell r="F526" t="str">
            <v>Material Radiográfico</v>
          </cell>
          <cell r="G526">
            <v>0</v>
          </cell>
        </row>
        <row r="527">
          <cell r="E527" t="str">
            <v>7218</v>
          </cell>
          <cell r="F527" t="str">
            <v>Equipos Menores Diversos</v>
          </cell>
          <cell r="G527">
            <v>0</v>
          </cell>
        </row>
        <row r="528">
          <cell r="E528" t="str">
            <v>510207026</v>
          </cell>
          <cell r="F528" t="str">
            <v>Medicamentos</v>
          </cell>
          <cell r="G528">
            <v>0</v>
          </cell>
        </row>
        <row r="529">
          <cell r="E529" t="str">
            <v>510207027</v>
          </cell>
          <cell r="F529" t="str">
            <v>Calzado</v>
          </cell>
          <cell r="G529">
            <v>0</v>
          </cell>
        </row>
        <row r="530">
          <cell r="E530" t="str">
            <v>7428</v>
          </cell>
          <cell r="F530" t="str">
            <v>Trabajos Agrícolas y Ganaderos</v>
          </cell>
          <cell r="G530">
            <v>0</v>
          </cell>
        </row>
        <row r="531">
          <cell r="E531" t="str">
            <v>510207028</v>
          </cell>
          <cell r="F531" t="str">
            <v>Producto Elaborado, Cuero, Caucho, Plástico</v>
          </cell>
          <cell r="G531">
            <v>0</v>
          </cell>
        </row>
        <row r="532">
          <cell r="E532" t="str">
            <v>510207029</v>
          </cell>
          <cell r="F532" t="str">
            <v>Materias Primas y Semielaborada</v>
          </cell>
          <cell r="G532">
            <v>0</v>
          </cell>
        </row>
        <row r="533">
          <cell r="E533" t="str">
            <v>510207030</v>
          </cell>
          <cell r="F533" t="str">
            <v>Fertilizantes, Insecticida, Fungicida</v>
          </cell>
          <cell r="G533">
            <v>0</v>
          </cell>
        </row>
        <row r="534">
          <cell r="E534" t="str">
            <v>510207031</v>
          </cell>
          <cell r="F534" t="str">
            <v>Repuestos Diversos Vehículo Motor</v>
          </cell>
          <cell r="G534">
            <v>0</v>
          </cell>
        </row>
        <row r="535">
          <cell r="E535" t="str">
            <v>510207032</v>
          </cell>
          <cell r="F535" t="str">
            <v>Bienes No Inventariables</v>
          </cell>
          <cell r="G535">
            <v>130418</v>
          </cell>
        </row>
        <row r="536">
          <cell r="E536" t="str">
            <v>510207033</v>
          </cell>
          <cell r="F536" t="str">
            <v>Reactivos</v>
          </cell>
          <cell r="G536">
            <v>9100</v>
          </cell>
        </row>
        <row r="537">
          <cell r="E537" t="str">
            <v>510207034</v>
          </cell>
          <cell r="F537" t="str">
            <v>Gases Clínicos en Cilindros</v>
          </cell>
          <cell r="G537">
            <v>0</v>
          </cell>
        </row>
        <row r="538">
          <cell r="E538" t="str">
            <v>510207035</v>
          </cell>
          <cell r="F538" t="str">
            <v>Oxigeno Líquido a la Red</v>
          </cell>
          <cell r="G538">
            <v>0</v>
          </cell>
        </row>
        <row r="539">
          <cell r="E539" t="str">
            <v>510207036</v>
          </cell>
          <cell r="F539" t="str">
            <v>Derivaciones de Pacientes</v>
          </cell>
          <cell r="G539">
            <v>0</v>
          </cell>
        </row>
        <row r="540">
          <cell r="E540" t="str">
            <v>510207037</v>
          </cell>
          <cell r="F540" t="str">
            <v>Carbón y Leña para Consumo</v>
          </cell>
          <cell r="G540">
            <v>0</v>
          </cell>
        </row>
        <row r="541">
          <cell r="E541" t="str">
            <v>510207038</v>
          </cell>
          <cell r="F541" t="str">
            <v>Material de Matadero y Prod.del Mar</v>
          </cell>
          <cell r="G541">
            <v>0</v>
          </cell>
        </row>
        <row r="542">
          <cell r="E542" t="str">
            <v>510207039</v>
          </cell>
          <cell r="F542" t="str">
            <v>Insumos para Imprenta</v>
          </cell>
          <cell r="G542">
            <v>0</v>
          </cell>
        </row>
        <row r="543">
          <cell r="E543" t="str">
            <v>510207040</v>
          </cell>
          <cell r="F543" t="str">
            <v>Artículos para Docencia</v>
          </cell>
          <cell r="G543">
            <v>19832</v>
          </cell>
        </row>
        <row r="544">
          <cell r="G544">
            <v>23177</v>
          </cell>
        </row>
        <row r="545">
          <cell r="E545" t="str">
            <v>510208001</v>
          </cell>
          <cell r="F545" t="str">
            <v>Combustibles y Lubricantes para Vehículos</v>
          </cell>
          <cell r="G545">
            <v>22282</v>
          </cell>
        </row>
        <row r="546">
          <cell r="E546" t="str">
            <v>510208002</v>
          </cell>
          <cell r="F546" t="str">
            <v>Combustibles y Lubricante Otros Usos</v>
          </cell>
          <cell r="G546">
            <v>895</v>
          </cell>
        </row>
        <row r="547">
          <cell r="G547">
            <v>365715</v>
          </cell>
        </row>
        <row r="548">
          <cell r="E548" t="str">
            <v>510205001</v>
          </cell>
          <cell r="F548" t="str">
            <v>Gastos de Representación Documentado</v>
          </cell>
          <cell r="G548">
            <v>32971</v>
          </cell>
        </row>
        <row r="549">
          <cell r="E549" t="str">
            <v>510206001</v>
          </cell>
          <cell r="F549" t="str">
            <v>Pasajes y Movilización Territorio Nacional</v>
          </cell>
          <cell r="G549">
            <v>27990</v>
          </cell>
        </row>
        <row r="550">
          <cell r="E550" t="str">
            <v>510206002</v>
          </cell>
          <cell r="F550" t="str">
            <v>Pasajes Fuera Del Territorio Nacional</v>
          </cell>
          <cell r="G550">
            <v>18038</v>
          </cell>
        </row>
        <row r="551">
          <cell r="E551" t="str">
            <v>510206003</v>
          </cell>
          <cell r="F551" t="str">
            <v>Gastos Permanencia Territorio Nacional</v>
          </cell>
          <cell r="G551">
            <v>200173</v>
          </cell>
        </row>
        <row r="552">
          <cell r="E552" t="str">
            <v>510206004</v>
          </cell>
          <cell r="F552" t="str">
            <v>Gastos Permanencia Fuera Territorio Nacional</v>
          </cell>
          <cell r="G552">
            <v>86543</v>
          </cell>
        </row>
        <row r="553">
          <cell r="E553" t="str">
            <v>7107</v>
          </cell>
          <cell r="F553" t="str">
            <v>Gastos de Representación sin Documentación</v>
          </cell>
          <cell r="G553">
            <v>0</v>
          </cell>
        </row>
        <row r="554">
          <cell r="E554" t="str">
            <v>7108</v>
          </cell>
          <cell r="F554" t="str">
            <v>Gastos de Representación Libre Disposición</v>
          </cell>
          <cell r="G554">
            <v>0</v>
          </cell>
        </row>
        <row r="555">
          <cell r="E555" t="str">
            <v>7109</v>
          </cell>
          <cell r="F555" t="str">
            <v>Gastos de Representación Libre Disposición del Rector</v>
          </cell>
          <cell r="G555">
            <v>0</v>
          </cell>
        </row>
        <row r="556">
          <cell r="G556">
            <v>0</v>
          </cell>
        </row>
        <row r="557">
          <cell r="E557" t="str">
            <v>8524</v>
          </cell>
          <cell r="F557" t="str">
            <v>Anticipo a Proveedores</v>
          </cell>
          <cell r="G557">
            <v>0</v>
          </cell>
        </row>
        <row r="558">
          <cell r="E558" t="str">
            <v>8525</v>
          </cell>
          <cell r="F558" t="str">
            <v>Anticipos a Contratistas</v>
          </cell>
          <cell r="G558">
            <v>0</v>
          </cell>
        </row>
        <row r="559">
          <cell r="E559" t="str">
            <v>8528</v>
          </cell>
          <cell r="F559" t="str">
            <v>Anticipos Importaciones</v>
          </cell>
          <cell r="G559">
            <v>0</v>
          </cell>
        </row>
        <row r="560">
          <cell r="E560" t="str">
            <v>8526</v>
          </cell>
          <cell r="F560" t="str">
            <v>Anticipo Remuneraciones Organismos</v>
          </cell>
          <cell r="G560">
            <v>0</v>
          </cell>
        </row>
        <row r="561">
          <cell r="G561">
            <v>2458109.1740000001</v>
          </cell>
        </row>
        <row r="562">
          <cell r="F562" t="str">
            <v>Otorgamiento Préstamo Interno L.P.</v>
          </cell>
          <cell r="G562">
            <v>0</v>
          </cell>
        </row>
        <row r="563">
          <cell r="E563" t="str">
            <v>211301010</v>
          </cell>
          <cell r="F563" t="str">
            <v>ley de Accidente del Trabajo</v>
          </cell>
          <cell r="G563">
            <v>0</v>
          </cell>
        </row>
        <row r="564">
          <cell r="E564" t="str">
            <v>510101009</v>
          </cell>
          <cell r="F564" t="str">
            <v>Aguinaldo y Bonificaciones Legales</v>
          </cell>
          <cell r="G564">
            <v>755975</v>
          </cell>
        </row>
        <row r="565">
          <cell r="E565" t="str">
            <v>510104001</v>
          </cell>
          <cell r="F565" t="str">
            <v>1% Fondo Bono Laboral Personal Académico</v>
          </cell>
          <cell r="G565">
            <v>10133</v>
          </cell>
        </row>
        <row r="566">
          <cell r="E566" t="str">
            <v>510104002</v>
          </cell>
          <cell r="F566" t="str">
            <v>1% Fondo Bono Laboral Personal Afecto Ley 15.076</v>
          </cell>
          <cell r="G566">
            <v>10816</v>
          </cell>
        </row>
        <row r="567">
          <cell r="E567" t="str">
            <v>510104003</v>
          </cell>
          <cell r="F567" t="str">
            <v>1% Fondo Bono Laboral Personal No Académico</v>
          </cell>
          <cell r="G567">
            <v>17998</v>
          </cell>
        </row>
        <row r="568">
          <cell r="E568" t="str">
            <v>510104004</v>
          </cell>
          <cell r="F568" t="str">
            <v>Ley de Accidente del Trabajo Pers. Académico</v>
          </cell>
          <cell r="G568">
            <v>4598</v>
          </cell>
        </row>
        <row r="569">
          <cell r="E569" t="str">
            <v>510104005</v>
          </cell>
          <cell r="F569" t="str">
            <v>Ley de Accidente del Trabajo Afecto Ley 15.076</v>
          </cell>
          <cell r="G569">
            <v>3678</v>
          </cell>
        </row>
        <row r="570">
          <cell r="E570" t="str">
            <v>510104006</v>
          </cell>
          <cell r="F570" t="str">
            <v>Ley de Accidente del Trabajo Pers. No Académico</v>
          </cell>
          <cell r="G570">
            <v>4738</v>
          </cell>
        </row>
        <row r="571">
          <cell r="E571" t="str">
            <v>510104007</v>
          </cell>
          <cell r="F571" t="str">
            <v>Aporte Empleador por Trabajo Pesado</v>
          </cell>
          <cell r="G571">
            <v>0</v>
          </cell>
        </row>
        <row r="572">
          <cell r="E572" t="str">
            <v>510104008</v>
          </cell>
          <cell r="F572" t="str">
            <v>Apte. Seguro Invalidez y Sobrevivencia Personal Académico</v>
          </cell>
          <cell r="G572">
            <v>70817</v>
          </cell>
        </row>
        <row r="573">
          <cell r="E573" t="str">
            <v>510104009</v>
          </cell>
          <cell r="F573" t="str">
            <v>Apte. Seguro Invalidez y Sobrevivencia Personal No Académico</v>
          </cell>
          <cell r="G573">
            <v>96947</v>
          </cell>
        </row>
        <row r="574">
          <cell r="E574" t="str">
            <v>510104010</v>
          </cell>
          <cell r="F574" t="str">
            <v>Apte. Seguro Invalidez y Sobrevivencia Personal Ley 15.076</v>
          </cell>
          <cell r="G574">
            <v>59320</v>
          </cell>
        </row>
        <row r="575">
          <cell r="E575" t="str">
            <v>510201007</v>
          </cell>
          <cell r="F575" t="str">
            <v>Gastos Notariales</v>
          </cell>
          <cell r="G575">
            <v>459</v>
          </cell>
        </row>
        <row r="576">
          <cell r="E576" t="str">
            <v>510201008</v>
          </cell>
          <cell r="F576" t="str">
            <v>Gastos de Comercio Exterior</v>
          </cell>
          <cell r="G576">
            <v>3561</v>
          </cell>
        </row>
        <row r="577">
          <cell r="E577" t="str">
            <v>510201009</v>
          </cell>
          <cell r="F577" t="str">
            <v>Seguros Varios</v>
          </cell>
          <cell r="G577">
            <v>4711</v>
          </cell>
        </row>
        <row r="578">
          <cell r="E578" t="str">
            <v>510201010</v>
          </cell>
          <cell r="F578" t="str">
            <v>Comisiones por Cobranza</v>
          </cell>
          <cell r="G578">
            <v>0</v>
          </cell>
        </row>
        <row r="579">
          <cell r="E579" t="str">
            <v>510201024</v>
          </cell>
          <cell r="F579" t="str">
            <v>Gastos Comunes</v>
          </cell>
          <cell r="G579">
            <v>0</v>
          </cell>
        </row>
        <row r="580">
          <cell r="E580" t="str">
            <v>510201037</v>
          </cell>
          <cell r="F580" t="str">
            <v>Gastos de Aduanas</v>
          </cell>
          <cell r="G580">
            <v>0</v>
          </cell>
        </row>
        <row r="581">
          <cell r="E581" t="str">
            <v>510201038</v>
          </cell>
          <cell r="F581" t="str">
            <v>Credenciales</v>
          </cell>
          <cell r="G581">
            <v>0</v>
          </cell>
        </row>
        <row r="582">
          <cell r="E582" t="str">
            <v>510201040</v>
          </cell>
          <cell r="F582" t="str">
            <v>Derechos Municipales</v>
          </cell>
          <cell r="G582">
            <v>0</v>
          </cell>
        </row>
        <row r="583">
          <cell r="E583" t="str">
            <v>510201042</v>
          </cell>
          <cell r="F583" t="str">
            <v>Informes Comerciales</v>
          </cell>
          <cell r="G583">
            <v>0</v>
          </cell>
        </row>
        <row r="584">
          <cell r="E584" t="str">
            <v>510201043</v>
          </cell>
          <cell r="F584" t="str">
            <v>Derechos de Marca</v>
          </cell>
          <cell r="G584">
            <v>0</v>
          </cell>
        </row>
        <row r="585">
          <cell r="E585" t="str">
            <v>510201044</v>
          </cell>
          <cell r="F585" t="str">
            <v>Innovaciones Universitarias</v>
          </cell>
          <cell r="G585">
            <v>0</v>
          </cell>
        </row>
        <row r="586">
          <cell r="E586" t="str">
            <v>510201045</v>
          </cell>
          <cell r="F586" t="str">
            <v>Gastos de Administración Alumno en el Exterior</v>
          </cell>
          <cell r="G586">
            <v>0</v>
          </cell>
        </row>
        <row r="587">
          <cell r="E587" t="str">
            <v>510201046</v>
          </cell>
          <cell r="F587" t="str">
            <v>Derecho de Autor</v>
          </cell>
          <cell r="G587">
            <v>0</v>
          </cell>
        </row>
        <row r="588">
          <cell r="E588" t="str">
            <v>510201047</v>
          </cell>
          <cell r="F588" t="str">
            <v>Anulación Intereses Deveng.Arancel Años Anteriores</v>
          </cell>
          <cell r="G588">
            <v>0</v>
          </cell>
        </row>
        <row r="589">
          <cell r="E589" t="str">
            <v>510214005</v>
          </cell>
          <cell r="F589" t="str">
            <v>Castigo Documentos Protestados</v>
          </cell>
          <cell r="G589">
            <v>0</v>
          </cell>
        </row>
        <row r="590">
          <cell r="E590" t="str">
            <v>510214006</v>
          </cell>
          <cell r="F590" t="str">
            <v>Castigo Fondo Fijo a Rendir</v>
          </cell>
          <cell r="G590">
            <v>0</v>
          </cell>
        </row>
        <row r="591">
          <cell r="E591" t="str">
            <v>510214011</v>
          </cell>
          <cell r="F591" t="str">
            <v>Condonación Aranceles Años Anteriores</v>
          </cell>
          <cell r="G591">
            <v>0</v>
          </cell>
        </row>
        <row r="592">
          <cell r="E592" t="str">
            <v>510215001</v>
          </cell>
          <cell r="F592" t="str">
            <v>I.V.A. Crédito Fiscal</v>
          </cell>
          <cell r="G592">
            <v>0.17399999999906868</v>
          </cell>
        </row>
        <row r="593">
          <cell r="E593" t="str">
            <v>510219001</v>
          </cell>
          <cell r="F593" t="str">
            <v>Capacitación SENCE</v>
          </cell>
          <cell r="G593">
            <v>0</v>
          </cell>
        </row>
        <row r="594">
          <cell r="E594" t="str">
            <v>520103001</v>
          </cell>
          <cell r="F594" t="str">
            <v>Gastos Bancarios Operación en Pesos</v>
          </cell>
          <cell r="G594">
            <v>6940</v>
          </cell>
        </row>
        <row r="595">
          <cell r="E595" t="str">
            <v>520103002</v>
          </cell>
          <cell r="F595" t="str">
            <v>Impuesto Timbre Pagar</v>
          </cell>
          <cell r="G595">
            <v>0</v>
          </cell>
        </row>
        <row r="596">
          <cell r="E596" t="str">
            <v>520104002</v>
          </cell>
          <cell r="F596" t="str">
            <v>Otros Gastos Financieros Judiciales</v>
          </cell>
          <cell r="G596">
            <v>0</v>
          </cell>
        </row>
        <row r="597">
          <cell r="E597" t="str">
            <v>520104003</v>
          </cell>
          <cell r="F597" t="str">
            <v>Descuento por Pronto Pago (Aranceles)</v>
          </cell>
          <cell r="G597">
            <v>0</v>
          </cell>
        </row>
        <row r="598">
          <cell r="E598" t="str">
            <v>520104005</v>
          </cell>
          <cell r="F598" t="str">
            <v>Gastos Judiciales</v>
          </cell>
          <cell r="G598">
            <v>231</v>
          </cell>
        </row>
        <row r="599">
          <cell r="E599" t="str">
            <v>520104007</v>
          </cell>
          <cell r="F599" t="str">
            <v>Intereses y Comisiones</v>
          </cell>
          <cell r="G599">
            <v>3214</v>
          </cell>
        </row>
        <row r="600">
          <cell r="E600" t="str">
            <v>520104008</v>
          </cell>
          <cell r="F600" t="str">
            <v>Restitución Descuento Arancel Años Anteriores</v>
          </cell>
          <cell r="G600">
            <v>0</v>
          </cell>
        </row>
        <row r="601">
          <cell r="E601" t="str">
            <v>520205006</v>
          </cell>
          <cell r="F601" t="str">
            <v>Pérdida por Venta con Leaseback</v>
          </cell>
          <cell r="G601">
            <v>0</v>
          </cell>
        </row>
        <row r="602">
          <cell r="E602" t="str">
            <v>520206001</v>
          </cell>
          <cell r="F602" t="str">
            <v>Imprevistos</v>
          </cell>
          <cell r="G602">
            <v>680</v>
          </cell>
        </row>
        <row r="603">
          <cell r="E603" t="str">
            <v>520207001</v>
          </cell>
          <cell r="F603" t="str">
            <v>Garantías Hechas Efectivas</v>
          </cell>
          <cell r="G603">
            <v>0</v>
          </cell>
        </row>
        <row r="604">
          <cell r="E604" t="str">
            <v>520207004</v>
          </cell>
          <cell r="F604" t="str">
            <v>Pérdida en Empresas Relacionadas</v>
          </cell>
          <cell r="G604">
            <v>0</v>
          </cell>
        </row>
        <row r="605">
          <cell r="E605" t="str">
            <v>520207006</v>
          </cell>
          <cell r="F605" t="str">
            <v>Devolución Convenio Funcionarios</v>
          </cell>
          <cell r="G605">
            <v>0</v>
          </cell>
        </row>
        <row r="606">
          <cell r="E606" t="str">
            <v>520207008</v>
          </cell>
          <cell r="F606" t="str">
            <v>Disminución de Ingresos Aranceles Postgrado</v>
          </cell>
          <cell r="G606">
            <v>0</v>
          </cell>
        </row>
        <row r="607">
          <cell r="E607" t="str">
            <v>520207010</v>
          </cell>
          <cell r="F607" t="str">
            <v>Indemnización Art.148 Ley 18.834</v>
          </cell>
          <cell r="G607">
            <v>10948</v>
          </cell>
        </row>
        <row r="608">
          <cell r="E608" t="str">
            <v>520207011</v>
          </cell>
          <cell r="F608" t="str">
            <v>Pérdida por diferencia de cambio</v>
          </cell>
          <cell r="G608">
            <v>0</v>
          </cell>
        </row>
        <row r="609">
          <cell r="E609" t="str">
            <v>520207014</v>
          </cell>
          <cell r="F609" t="str">
            <v>Devolución Excedentes Proyectos de Investig.</v>
          </cell>
          <cell r="G609">
            <v>1073</v>
          </cell>
        </row>
        <row r="610">
          <cell r="E610" t="str">
            <v>520207015</v>
          </cell>
          <cell r="F610" t="str">
            <v>Anulación por Servicios no Realizados</v>
          </cell>
          <cell r="G610">
            <v>0</v>
          </cell>
        </row>
        <row r="611">
          <cell r="E611" t="str">
            <v>520207018</v>
          </cell>
          <cell r="F611" t="str">
            <v>Indemnización  Ley Nº 20.044/2005. Art. 4º</v>
          </cell>
          <cell r="G611">
            <v>0</v>
          </cell>
        </row>
        <row r="612">
          <cell r="E612" t="str">
            <v>520207019</v>
          </cell>
          <cell r="F612" t="str">
            <v>Devolución de Becas PSU-Beca JUNAEB</v>
          </cell>
          <cell r="G612">
            <v>0</v>
          </cell>
        </row>
        <row r="613">
          <cell r="E613" t="str">
            <v>8502</v>
          </cell>
          <cell r="F613" t="str">
            <v>Gtos.Com.Cobranza Arancel/Gtos.Cobranza FSCU</v>
          </cell>
          <cell r="G613">
            <v>0</v>
          </cell>
        </row>
        <row r="614">
          <cell r="E614" t="str">
            <v>520207028</v>
          </cell>
          <cell r="F614" t="str">
            <v>Gastos Aranceles Años Anteriores</v>
          </cell>
          <cell r="G614">
            <v>0</v>
          </cell>
        </row>
        <row r="615">
          <cell r="E615" t="str">
            <v>520207029</v>
          </cell>
          <cell r="F615" t="str">
            <v>Incentivo al Retiro Ley N° 20.374 Personal Afecto Ley N° 15.076</v>
          </cell>
          <cell r="G615">
            <v>435465</v>
          </cell>
        </row>
        <row r="616">
          <cell r="E616" t="str">
            <v>520207030</v>
          </cell>
          <cell r="F616" t="str">
            <v>Incentivo al Retiro Ley N° 20.374 Personal No Académico</v>
          </cell>
          <cell r="G616">
            <v>224707</v>
          </cell>
        </row>
        <row r="617">
          <cell r="E617" t="str">
            <v>520207031</v>
          </cell>
          <cell r="F617" t="str">
            <v>Incentivo al Retiro Ley N° 20.374 Personal Académico</v>
          </cell>
          <cell r="G617">
            <v>452150</v>
          </cell>
        </row>
        <row r="618">
          <cell r="E618" t="str">
            <v>520207032</v>
          </cell>
          <cell r="F618" t="str">
            <v>Devolución de Aporte de Entidades Públicas</v>
          </cell>
          <cell r="G618">
            <v>0</v>
          </cell>
        </row>
        <row r="619">
          <cell r="E619" t="str">
            <v>520208001</v>
          </cell>
          <cell r="F619" t="str">
            <v>Multas e Intereses Imposiciones</v>
          </cell>
          <cell r="G619">
            <v>0</v>
          </cell>
        </row>
        <row r="620">
          <cell r="E620" t="str">
            <v>520208002</v>
          </cell>
          <cell r="F620" t="str">
            <v>Multas e Intereses Impuestos</v>
          </cell>
          <cell r="G620">
            <v>0</v>
          </cell>
        </row>
        <row r="621">
          <cell r="E621" t="str">
            <v>520208003</v>
          </cell>
          <cell r="F621" t="str">
            <v>Otras Multas e Intereses</v>
          </cell>
          <cell r="G621">
            <v>10690</v>
          </cell>
        </row>
        <row r="622">
          <cell r="E622" t="str">
            <v>520209005</v>
          </cell>
          <cell r="F622" t="str">
            <v>Perdida por Diferencia de Cambio</v>
          </cell>
          <cell r="G622">
            <v>0</v>
          </cell>
        </row>
        <row r="623">
          <cell r="E623" t="str">
            <v>520213055</v>
          </cell>
          <cell r="F623" t="str">
            <v>Compra Directa Estampillas U. Organismo</v>
          </cell>
          <cell r="G623">
            <v>0</v>
          </cell>
        </row>
        <row r="624">
          <cell r="E624" t="str">
            <v>520214001</v>
          </cell>
          <cell r="F624" t="str">
            <v>Traspaso de Recursos/Aptes. Senado y C. Evaluación</v>
          </cell>
          <cell r="G624">
            <v>35426</v>
          </cell>
        </row>
        <row r="625">
          <cell r="E625" t="str">
            <v>520214002</v>
          </cell>
          <cell r="F625" t="str">
            <v>Traspaso de Recursos Fondef</v>
          </cell>
          <cell r="G625">
            <v>0</v>
          </cell>
        </row>
        <row r="626">
          <cell r="E626" t="str">
            <v>520214004</v>
          </cell>
          <cell r="F626" t="str">
            <v>Compras Internas</v>
          </cell>
          <cell r="G626">
            <v>161350</v>
          </cell>
        </row>
        <row r="627">
          <cell r="E627" t="str">
            <v>520214006</v>
          </cell>
          <cell r="F627" t="str">
            <v>Intereses Depósitos a Plazos</v>
          </cell>
          <cell r="G627">
            <v>0</v>
          </cell>
        </row>
        <row r="628">
          <cell r="E628" t="str">
            <v>520214007</v>
          </cell>
          <cell r="F628" t="str">
            <v>Correción Monetaria Depósitos a Plazo</v>
          </cell>
          <cell r="G628">
            <v>0</v>
          </cell>
        </row>
        <row r="629">
          <cell r="E629" t="str">
            <v>520214014</v>
          </cell>
          <cell r="F629" t="str">
            <v xml:space="preserve">FONDEF Gasto de Administración </v>
          </cell>
          <cell r="G629">
            <v>0</v>
          </cell>
        </row>
        <row r="630">
          <cell r="E630" t="str">
            <v>520214027</v>
          </cell>
          <cell r="F630" t="str">
            <v>Recursos de Años Anteriores</v>
          </cell>
          <cell r="G630">
            <v>0</v>
          </cell>
        </row>
        <row r="631">
          <cell r="E631" t="str">
            <v>520214038</v>
          </cell>
          <cell r="F631" t="str">
            <v>Intereses Préstamos Internos a Organismos</v>
          </cell>
          <cell r="G631">
            <v>0</v>
          </cell>
        </row>
        <row r="632">
          <cell r="E632" t="str">
            <v>520214039</v>
          </cell>
          <cell r="F632" t="str">
            <v>Corrección Monetaria Préstamos a Organismos</v>
          </cell>
          <cell r="G632">
            <v>0</v>
          </cell>
        </row>
        <row r="633">
          <cell r="E633" t="str">
            <v>8547</v>
          </cell>
          <cell r="F633" t="str">
            <v>Otros Gastos / Aplicación Norma I.R.F.</v>
          </cell>
          <cell r="G633">
            <v>0</v>
          </cell>
        </row>
        <row r="634">
          <cell r="E634" t="str">
            <v>520214041</v>
          </cell>
          <cell r="F634" t="str">
            <v>FONDEF Gasto de Administración Superior 50% NC</v>
          </cell>
          <cell r="G634">
            <v>16326</v>
          </cell>
        </row>
        <row r="635">
          <cell r="E635" t="str">
            <v>520214042</v>
          </cell>
          <cell r="F635" t="str">
            <v>FONDEF Gasto de Administración 50% Organismo</v>
          </cell>
          <cell r="G635">
            <v>0</v>
          </cell>
        </row>
        <row r="636">
          <cell r="E636" t="str">
            <v>520214043</v>
          </cell>
          <cell r="F636" t="str">
            <v>FONDEF Gasto de Administración 50% Organismo</v>
          </cell>
          <cell r="G636">
            <v>16326</v>
          </cell>
        </row>
        <row r="637">
          <cell r="E637" t="str">
            <v>520214050</v>
          </cell>
          <cell r="F637" t="str">
            <v>Traspaso MECESUP</v>
          </cell>
          <cell r="G637">
            <v>38832</v>
          </cell>
        </row>
        <row r="638">
          <cell r="E638" t="str">
            <v>520214051</v>
          </cell>
          <cell r="F638" t="str">
            <v>Atención Alumnos Medicina Resolución 104</v>
          </cell>
          <cell r="G638">
            <v>0</v>
          </cell>
        </row>
        <row r="639">
          <cell r="E639" t="str">
            <v>520214065</v>
          </cell>
          <cell r="F639" t="str">
            <v>Traspaso de Recursos Vta. De Base DEMRE</v>
          </cell>
          <cell r="G639">
            <v>0</v>
          </cell>
        </row>
        <row r="640">
          <cell r="E640" t="str">
            <v>520214067</v>
          </cell>
          <cell r="F640" t="str">
            <v>Traspaso de Recursos Entre Centro de Costos</v>
          </cell>
          <cell r="G640">
            <v>0</v>
          </cell>
        </row>
        <row r="641">
          <cell r="E641" t="str">
            <v>520214068</v>
          </cell>
          <cell r="F641" t="str">
            <v>Traspaso de Recursos Casa Central VAEGI)</v>
          </cell>
          <cell r="G641">
            <v>0</v>
          </cell>
        </row>
        <row r="642">
          <cell r="E642" t="str">
            <v>520214069</v>
          </cell>
          <cell r="F642" t="str">
            <v>Traspaso de Recursos - VAEGI</v>
          </cell>
          <cell r="G642">
            <v>0</v>
          </cell>
        </row>
        <row r="643">
          <cell r="E643" t="str">
            <v>520214070</v>
          </cell>
          <cell r="F643" t="str">
            <v>Operaciones Hospital - VAEGI</v>
          </cell>
          <cell r="G643">
            <v>0</v>
          </cell>
        </row>
        <row r="644">
          <cell r="E644" t="str">
            <v>520214071</v>
          </cell>
          <cell r="F644" t="str">
            <v>Corrección Monetaria  Fondos en Custodia</v>
          </cell>
          <cell r="G644">
            <v>0</v>
          </cell>
        </row>
        <row r="645">
          <cell r="E645" t="str">
            <v>520214072</v>
          </cell>
          <cell r="F645" t="str">
            <v>Devolución Excedentes Proyectos Años Anteriores</v>
          </cell>
          <cell r="G645">
            <v>0</v>
          </cell>
        </row>
        <row r="646">
          <cell r="F646" t="str">
            <v>INTERNOS (Provisión Imprevistos)</v>
          </cell>
          <cell r="G646">
            <v>0</v>
          </cell>
        </row>
        <row r="647">
          <cell r="F647" t="str">
            <v>Otros [Transferencias a los Organismos]</v>
          </cell>
          <cell r="G647">
            <v>0</v>
          </cell>
        </row>
        <row r="648">
          <cell r="E648" t="str">
            <v>520216001</v>
          </cell>
          <cell r="F648" t="str">
            <v>Transferencias Aporte Institucional</v>
          </cell>
          <cell r="G648">
            <v>0</v>
          </cell>
        </row>
        <row r="649">
          <cell r="E649" t="str">
            <v>520216004</v>
          </cell>
          <cell r="F649" t="str">
            <v>Transferencias Aporte Aranceles</v>
          </cell>
          <cell r="G649">
            <v>0</v>
          </cell>
        </row>
        <row r="650">
          <cell r="E650" t="str">
            <v>520216002</v>
          </cell>
          <cell r="F650" t="str">
            <v>Descentral. 50% Aranceles Años Anter.</v>
          </cell>
          <cell r="G650">
            <v>0</v>
          </cell>
        </row>
        <row r="651">
          <cell r="E651" t="str">
            <v>520216003</v>
          </cell>
          <cell r="F651" t="str">
            <v>Aporte AFI</v>
          </cell>
          <cell r="G651">
            <v>0</v>
          </cell>
        </row>
        <row r="652">
          <cell r="E652" t="str">
            <v>520213030</v>
          </cell>
          <cell r="F652" t="str">
            <v>Remesa S.I.L.</v>
          </cell>
          <cell r="G652">
            <v>0</v>
          </cell>
        </row>
        <row r="653">
          <cell r="F653" t="str">
            <v>Aguinaldos, Bonificaciones y Otros</v>
          </cell>
          <cell r="G653">
            <v>0</v>
          </cell>
        </row>
        <row r="654">
          <cell r="F654" t="str">
            <v>Programas Estudiantiles</v>
          </cell>
          <cell r="G654">
            <v>0</v>
          </cell>
        </row>
        <row r="655">
          <cell r="F655" t="str">
            <v>Programa de Desarrollo</v>
          </cell>
          <cell r="G655">
            <v>0</v>
          </cell>
        </row>
        <row r="656">
          <cell r="F656" t="str">
            <v>Programa Infraestructura</v>
          </cell>
          <cell r="G656">
            <v>0</v>
          </cell>
        </row>
        <row r="657">
          <cell r="F657" t="str">
            <v>Overhead   2% sobre ingresos organismo</v>
          </cell>
          <cell r="G657">
            <v>0</v>
          </cell>
        </row>
        <row r="658">
          <cell r="E658" t="str">
            <v>520214064</v>
          </cell>
          <cell r="F658" t="str">
            <v>Aporte Organismos Bienes Inmuebles</v>
          </cell>
          <cell r="G658">
            <v>0</v>
          </cell>
        </row>
        <row r="659">
          <cell r="F659" t="str">
            <v>Operaciones Años Anteriores</v>
          </cell>
          <cell r="G659">
            <v>0</v>
          </cell>
        </row>
        <row r="660">
          <cell r="E660" t="str">
            <v>211106035/11080635</v>
          </cell>
          <cell r="F660" t="str">
            <v>Préstamos Internos en Pesos (Capital)</v>
          </cell>
          <cell r="G660">
            <v>0</v>
          </cell>
        </row>
        <row r="661">
          <cell r="F661" t="str">
            <v>I.V.A. Institucional</v>
          </cell>
          <cell r="G661">
            <v>0</v>
          </cell>
        </row>
        <row r="663">
          <cell r="G663">
            <v>267633</v>
          </cell>
        </row>
        <row r="664">
          <cell r="G664">
            <v>0</v>
          </cell>
        </row>
        <row r="665">
          <cell r="E665" t="str">
            <v>7813</v>
          </cell>
          <cell r="F665" t="str">
            <v>Transferencias Canal T.V.</v>
          </cell>
          <cell r="G665">
            <v>0</v>
          </cell>
        </row>
        <row r="666">
          <cell r="G666">
            <v>267633</v>
          </cell>
        </row>
        <row r="667">
          <cell r="G667">
            <v>267633</v>
          </cell>
        </row>
        <row r="668">
          <cell r="E668" t="str">
            <v>7901</v>
          </cell>
          <cell r="F668" t="str">
            <v>Becas Formación de Especialista</v>
          </cell>
          <cell r="G668">
            <v>0</v>
          </cell>
        </row>
        <row r="669">
          <cell r="E669" t="str">
            <v>520201001</v>
          </cell>
          <cell r="F669" t="str">
            <v>Unidades de Becas</v>
          </cell>
          <cell r="G669">
            <v>0</v>
          </cell>
        </row>
        <row r="670">
          <cell r="E670" t="str">
            <v>520201005</v>
          </cell>
          <cell r="F670" t="str">
            <v>Becas Tesistas</v>
          </cell>
          <cell r="G670">
            <v>0</v>
          </cell>
        </row>
        <row r="671">
          <cell r="E671" t="str">
            <v>520201006</v>
          </cell>
          <cell r="F671" t="str">
            <v>Becas y Aranceles Nivel Magister</v>
          </cell>
          <cell r="G671">
            <v>0</v>
          </cell>
        </row>
        <row r="672">
          <cell r="E672" t="str">
            <v>520201007</v>
          </cell>
          <cell r="F672" t="str">
            <v>Arancel Regular BID</v>
          </cell>
          <cell r="G672">
            <v>0</v>
          </cell>
        </row>
        <row r="673">
          <cell r="E673" t="str">
            <v>520201008</v>
          </cell>
          <cell r="F673" t="str">
            <v>Becas Colaboración Académicas</v>
          </cell>
          <cell r="G673">
            <v>14044</v>
          </cell>
        </row>
        <row r="674">
          <cell r="E674" t="str">
            <v>520202001</v>
          </cell>
          <cell r="F674" t="str">
            <v>Becas de Estudios (PAE)</v>
          </cell>
          <cell r="G674">
            <v>253589</v>
          </cell>
        </row>
        <row r="675">
          <cell r="E675" t="str">
            <v>520202002</v>
          </cell>
          <cell r="F675" t="str">
            <v>Becas de Alimentación (PAE)</v>
          </cell>
          <cell r="G675">
            <v>0</v>
          </cell>
        </row>
        <row r="676">
          <cell r="E676" t="str">
            <v>520202008</v>
          </cell>
          <cell r="F676" t="str">
            <v>Becas Exonerados</v>
          </cell>
          <cell r="G676">
            <v>0</v>
          </cell>
        </row>
        <row r="677">
          <cell r="E677" t="str">
            <v>520202009</v>
          </cell>
          <cell r="F677" t="str">
            <v>Becas Programa Movilidad Estudiantil</v>
          </cell>
          <cell r="G677">
            <v>0</v>
          </cell>
        </row>
        <row r="678">
          <cell r="E678" t="str">
            <v>8105</v>
          </cell>
          <cell r="F678" t="str">
            <v>Becas Exc.Académica</v>
          </cell>
          <cell r="G678">
            <v>0</v>
          </cell>
        </row>
        <row r="679">
          <cell r="E679" t="str">
            <v>8106</v>
          </cell>
          <cell r="F679" t="str">
            <v>Beca de Desempeño Laboral</v>
          </cell>
          <cell r="G679">
            <v>0</v>
          </cell>
        </row>
        <row r="680">
          <cell r="E680" t="str">
            <v>8406</v>
          </cell>
          <cell r="F680" t="str">
            <v>Becas Estudiantiles (Años Anteriores)</v>
          </cell>
          <cell r="G680">
            <v>0</v>
          </cell>
        </row>
        <row r="681">
          <cell r="G681">
            <v>0</v>
          </cell>
        </row>
        <row r="682">
          <cell r="E682" t="str">
            <v>520202004</v>
          </cell>
          <cell r="F682" t="str">
            <v>Becas para Aranceles y/o Derechos</v>
          </cell>
          <cell r="G682">
            <v>0</v>
          </cell>
        </row>
        <row r="683">
          <cell r="E683" t="str">
            <v>520202008</v>
          </cell>
          <cell r="F683" t="str">
            <v>Becas Exonerados</v>
          </cell>
          <cell r="G683">
            <v>0</v>
          </cell>
        </row>
        <row r="684">
          <cell r="E684" t="str">
            <v>520201003</v>
          </cell>
          <cell r="F684" t="str">
            <v>Becas Internos</v>
          </cell>
          <cell r="G684">
            <v>0</v>
          </cell>
        </row>
        <row r="685">
          <cell r="E685" t="str">
            <v>520202006</v>
          </cell>
          <cell r="F685" t="str">
            <v>Beca Excelencia Académica Datsun Chile</v>
          </cell>
          <cell r="G685">
            <v>0</v>
          </cell>
        </row>
        <row r="686">
          <cell r="E686" t="str">
            <v>520202010</v>
          </cell>
          <cell r="F686" t="str">
            <v>Bienestar y Asistencia</v>
          </cell>
          <cell r="G686">
            <v>0</v>
          </cell>
        </row>
        <row r="687">
          <cell r="E687" t="str">
            <v>520202011</v>
          </cell>
          <cell r="F687" t="str">
            <v>Becas Form.Bas.Clínica/Enseñanza Básica y Media</v>
          </cell>
          <cell r="G687">
            <v>0</v>
          </cell>
        </row>
        <row r="688">
          <cell r="E688" t="str">
            <v>520202013</v>
          </cell>
          <cell r="F688" t="str">
            <v>Restitución Beca Arancel Años Anteriores</v>
          </cell>
          <cell r="G688">
            <v>0</v>
          </cell>
        </row>
        <row r="689">
          <cell r="E689" t="str">
            <v>520203001</v>
          </cell>
          <cell r="F689" t="str">
            <v>Becas Aranceles (Internas)(Financiada Organismos)</v>
          </cell>
          <cell r="G689">
            <v>0</v>
          </cell>
        </row>
        <row r="690">
          <cell r="E690" t="str">
            <v>Dato</v>
          </cell>
          <cell r="F690" t="str">
            <v>BECAS INTERNAS</v>
          </cell>
          <cell r="G690">
            <v>0</v>
          </cell>
        </row>
        <row r="691">
          <cell r="E691" t="str">
            <v>Dato</v>
          </cell>
          <cell r="F691" t="str">
            <v xml:space="preserve">Becas Externas de Pregrado </v>
          </cell>
          <cell r="G691">
            <v>0</v>
          </cell>
        </row>
        <row r="692">
          <cell r="G692">
            <v>0</v>
          </cell>
        </row>
        <row r="693">
          <cell r="G693">
            <v>0</v>
          </cell>
        </row>
        <row r="694">
          <cell r="G694">
            <v>0</v>
          </cell>
        </row>
        <row r="695">
          <cell r="G695">
            <v>0</v>
          </cell>
        </row>
        <row r="696">
          <cell r="E696" t="str">
            <v>520210004</v>
          </cell>
          <cell r="F696" t="str">
            <v>Transferencia Consejo de Rectores</v>
          </cell>
          <cell r="G696">
            <v>0</v>
          </cell>
        </row>
        <row r="697">
          <cell r="G697">
            <v>0</v>
          </cell>
        </row>
        <row r="698">
          <cell r="E698" t="str">
            <v>7810</v>
          </cell>
          <cell r="F698" t="str">
            <v>Centros de Alumnos</v>
          </cell>
          <cell r="G698">
            <v>0</v>
          </cell>
        </row>
        <row r="699">
          <cell r="E699" t="str">
            <v>7811</v>
          </cell>
          <cell r="F699" t="str">
            <v>Transferencias Federación Estudiantes</v>
          </cell>
          <cell r="G699">
            <v>0</v>
          </cell>
        </row>
        <row r="700">
          <cell r="G700">
            <v>0</v>
          </cell>
        </row>
        <row r="701">
          <cell r="E701" t="str">
            <v>7804</v>
          </cell>
          <cell r="F701" t="str">
            <v>Organismos Internacionales</v>
          </cell>
          <cell r="G701">
            <v>0</v>
          </cell>
        </row>
        <row r="702">
          <cell r="E702" t="str">
            <v>520210003</v>
          </cell>
          <cell r="F702" t="str">
            <v>Otras Transferencias (Otras Transf. y Coord.Proyec.Infr.)</v>
          </cell>
          <cell r="G702">
            <v>0</v>
          </cell>
        </row>
        <row r="703">
          <cell r="E703" t="str">
            <v>520210006</v>
          </cell>
          <cell r="F703" t="str">
            <v>Transferencias al Bienestar del Personal</v>
          </cell>
          <cell r="G703">
            <v>0</v>
          </cell>
        </row>
        <row r="704">
          <cell r="E704" t="str">
            <v>520210008</v>
          </cell>
          <cell r="F704" t="str">
            <v>Transf.Alumnos Préstamos Médicos</v>
          </cell>
          <cell r="G704">
            <v>0</v>
          </cell>
        </row>
        <row r="705">
          <cell r="E705" t="str">
            <v>520210010</v>
          </cell>
          <cell r="F705" t="str">
            <v>Aportes al Bienestar del Personal</v>
          </cell>
          <cell r="G705">
            <v>0</v>
          </cell>
        </row>
        <row r="706">
          <cell r="E706" t="str">
            <v>520210011</v>
          </cell>
          <cell r="F706" t="str">
            <v>Ayuda Visitantes Extranjeros</v>
          </cell>
          <cell r="G706">
            <v>0</v>
          </cell>
        </row>
        <row r="707">
          <cell r="E707" t="str">
            <v>520210013</v>
          </cell>
          <cell r="F707" t="str">
            <v>Transf. Proyecto Parque Científico y Tecnológico</v>
          </cell>
          <cell r="G707">
            <v>0</v>
          </cell>
        </row>
        <row r="708">
          <cell r="E708" t="str">
            <v>520210014</v>
          </cell>
          <cell r="F708" t="str">
            <v>Consorcio Universidades</v>
          </cell>
          <cell r="G708">
            <v>0</v>
          </cell>
        </row>
        <row r="709">
          <cell r="E709" t="str">
            <v>520210017</v>
          </cell>
          <cell r="F709" t="str">
            <v>Tranferencia I.U.E.</v>
          </cell>
          <cell r="G709">
            <v>0</v>
          </cell>
        </row>
        <row r="710">
          <cell r="E710" t="str">
            <v>520210018</v>
          </cell>
          <cell r="F710" t="str">
            <v>Transferencia Instituto de la Construcción</v>
          </cell>
          <cell r="G710">
            <v>0</v>
          </cell>
        </row>
        <row r="711">
          <cell r="E711" t="str">
            <v>520210019</v>
          </cell>
          <cell r="F711" t="str">
            <v>Transferencia Consejo de Seguridad Nacional</v>
          </cell>
          <cell r="G711">
            <v>0</v>
          </cell>
        </row>
        <row r="712">
          <cell r="E712" t="str">
            <v>520210022</v>
          </cell>
          <cell r="F712" t="str">
            <v>Aporte Fundación Puelma</v>
          </cell>
          <cell r="G712">
            <v>0</v>
          </cell>
        </row>
        <row r="713">
          <cell r="E713" t="str">
            <v>8705</v>
          </cell>
          <cell r="F713" t="str">
            <v>Traspaso Aporte Soc.Desarrollo y Gestión</v>
          </cell>
          <cell r="G713">
            <v>0</v>
          </cell>
        </row>
        <row r="714">
          <cell r="E714" t="str">
            <v>520210023</v>
          </cell>
          <cell r="F714" t="str">
            <v>Transferencias a Otras Universidades</v>
          </cell>
          <cell r="G714">
            <v>0</v>
          </cell>
        </row>
        <row r="715">
          <cell r="E715" t="str">
            <v>520210024</v>
          </cell>
          <cell r="F715" t="str">
            <v>Aporte y Subvenciones a Fundaciones</v>
          </cell>
          <cell r="G715">
            <v>0</v>
          </cell>
        </row>
        <row r="717">
          <cell r="G717">
            <v>1182467</v>
          </cell>
        </row>
        <row r="718">
          <cell r="G718">
            <v>1182467</v>
          </cell>
        </row>
        <row r="719">
          <cell r="G719">
            <v>970635</v>
          </cell>
        </row>
        <row r="720">
          <cell r="E720" t="str">
            <v>120301002</v>
          </cell>
          <cell r="F720" t="str">
            <v>Herramientas</v>
          </cell>
          <cell r="G720">
            <v>507</v>
          </cell>
        </row>
        <row r="721">
          <cell r="E721" t="str">
            <v>120301003</v>
          </cell>
          <cell r="F721" t="str">
            <v>Muebles y Enseres</v>
          </cell>
          <cell r="G721">
            <v>143698</v>
          </cell>
        </row>
        <row r="722">
          <cell r="E722" t="str">
            <v>120301004</v>
          </cell>
          <cell r="F722" t="str">
            <v>Máquinas y Equipos</v>
          </cell>
          <cell r="G722">
            <v>454600</v>
          </cell>
        </row>
        <row r="723">
          <cell r="E723" t="str">
            <v>120301006</v>
          </cell>
          <cell r="F723" t="str">
            <v>Obras de Arte</v>
          </cell>
          <cell r="G723">
            <v>0</v>
          </cell>
        </row>
        <row r="724">
          <cell r="E724" t="str">
            <v>120301007</v>
          </cell>
          <cell r="F724" t="str">
            <v>Equipamiento Científico Mayor</v>
          </cell>
          <cell r="G724">
            <v>0</v>
          </cell>
        </row>
        <row r="725">
          <cell r="E725" t="str">
            <v>8213</v>
          </cell>
          <cell r="F725" t="str">
            <v>Bienes No Inventariables</v>
          </cell>
          <cell r="G725">
            <v>0</v>
          </cell>
        </row>
        <row r="726">
          <cell r="E726" t="str">
            <v>8219</v>
          </cell>
          <cell r="F726" t="str">
            <v>Bienes No Inventariables</v>
          </cell>
          <cell r="G726">
            <v>0</v>
          </cell>
        </row>
        <row r="727">
          <cell r="E727" t="str">
            <v>120301010</v>
          </cell>
          <cell r="F727" t="str">
            <v>Equipos Computacionales</v>
          </cell>
          <cell r="G727">
            <v>174061</v>
          </cell>
        </row>
        <row r="728">
          <cell r="E728" t="str">
            <v>120402018</v>
          </cell>
          <cell r="F728" t="str">
            <v>Equipos Computacionales Donados</v>
          </cell>
          <cell r="G728">
            <v>0</v>
          </cell>
        </row>
        <row r="729">
          <cell r="E729" t="str">
            <v>120401002</v>
          </cell>
          <cell r="F729" t="str">
            <v>Paquetes Computacionales</v>
          </cell>
          <cell r="G729">
            <v>1457</v>
          </cell>
        </row>
        <row r="730">
          <cell r="E730" t="str">
            <v>120401003</v>
          </cell>
          <cell r="F730" t="str">
            <v>Maquinaria y Equipos en Comodato</v>
          </cell>
          <cell r="G730">
            <v>0</v>
          </cell>
        </row>
        <row r="731">
          <cell r="E731" t="str">
            <v>120401005</v>
          </cell>
          <cell r="F731" t="str">
            <v>Sistemas Computacionales</v>
          </cell>
          <cell r="G731">
            <v>0</v>
          </cell>
        </row>
        <row r="732">
          <cell r="E732" t="str">
            <v>120402006</v>
          </cell>
          <cell r="F732" t="str">
            <v>Muebles y Enseres Donados</v>
          </cell>
          <cell r="G732">
            <v>0</v>
          </cell>
        </row>
        <row r="733">
          <cell r="E733" t="str">
            <v>120402007</v>
          </cell>
          <cell r="F733" t="str">
            <v>Maquinaria y Equipos Donados</v>
          </cell>
          <cell r="G733">
            <v>196312</v>
          </cell>
        </row>
        <row r="734">
          <cell r="G734">
            <v>180</v>
          </cell>
        </row>
        <row r="735">
          <cell r="E735" t="str">
            <v>120301001</v>
          </cell>
          <cell r="F735" t="str">
            <v>Vehículos</v>
          </cell>
          <cell r="G735">
            <v>180</v>
          </cell>
        </row>
        <row r="736">
          <cell r="G736">
            <v>0</v>
          </cell>
        </row>
        <row r="737">
          <cell r="E737" t="str">
            <v>120101001</v>
          </cell>
          <cell r="F737" t="str">
            <v>Terrenos</v>
          </cell>
          <cell r="G737">
            <v>0</v>
          </cell>
        </row>
        <row r="738">
          <cell r="E738" t="str">
            <v>120101002</v>
          </cell>
          <cell r="F738" t="str">
            <v>Predios Agrícolas</v>
          </cell>
          <cell r="G738">
            <v>0</v>
          </cell>
        </row>
        <row r="739">
          <cell r="E739" t="str">
            <v>120201003</v>
          </cell>
          <cell r="F739" t="str">
            <v>Instalaciones</v>
          </cell>
          <cell r="G739">
            <v>0</v>
          </cell>
        </row>
        <row r="740">
          <cell r="E740" t="str">
            <v>12020xxxx</v>
          </cell>
          <cell r="F740" t="str">
            <v>Obras en Construcción</v>
          </cell>
          <cell r="G740">
            <v>0</v>
          </cell>
        </row>
        <row r="741">
          <cell r="G741">
            <v>0</v>
          </cell>
        </row>
        <row r="742">
          <cell r="E742" t="str">
            <v>8209</v>
          </cell>
          <cell r="F742" t="str">
            <v>Mejora Planta Física</v>
          </cell>
          <cell r="G742">
            <v>0</v>
          </cell>
        </row>
        <row r="743">
          <cell r="E743" t="str">
            <v>8210</v>
          </cell>
          <cell r="F743" t="str">
            <v>Contrucción Bienes Raíces</v>
          </cell>
          <cell r="G743">
            <v>0</v>
          </cell>
        </row>
        <row r="744">
          <cell r="E744" t="str">
            <v>8220</v>
          </cell>
          <cell r="F744" t="str">
            <v>Obras Nuevas Mecesup</v>
          </cell>
          <cell r="G744">
            <v>0</v>
          </cell>
        </row>
        <row r="745">
          <cell r="E745" t="str">
            <v>8407</v>
          </cell>
          <cell r="F745" t="str">
            <v>Inversión</v>
          </cell>
          <cell r="G745">
            <v>0</v>
          </cell>
        </row>
        <row r="746">
          <cell r="G746">
            <v>211652</v>
          </cell>
        </row>
        <row r="747">
          <cell r="E747" t="str">
            <v>120401001</v>
          </cell>
          <cell r="F747" t="str">
            <v>Activos en Leasing</v>
          </cell>
          <cell r="G747">
            <v>200000</v>
          </cell>
        </row>
        <row r="748">
          <cell r="E748" t="str">
            <v>520101003</v>
          </cell>
          <cell r="F748" t="str">
            <v>Intereses por Leasing</v>
          </cell>
          <cell r="G748">
            <v>11652</v>
          </cell>
        </row>
        <row r="749">
          <cell r="G749">
            <v>0</v>
          </cell>
        </row>
        <row r="750">
          <cell r="G750">
            <v>0</v>
          </cell>
        </row>
        <row r="751">
          <cell r="G751">
            <v>0</v>
          </cell>
        </row>
        <row r="752">
          <cell r="E752" t="str">
            <v>INTERNO</v>
          </cell>
          <cell r="G752">
            <v>0</v>
          </cell>
        </row>
        <row r="753">
          <cell r="G753">
            <v>0</v>
          </cell>
        </row>
        <row r="754">
          <cell r="E754" t="str">
            <v>xxxxx</v>
          </cell>
          <cell r="G754">
            <v>0</v>
          </cell>
        </row>
        <row r="755">
          <cell r="G755">
            <v>0</v>
          </cell>
        </row>
        <row r="756">
          <cell r="E756" t="str">
            <v>130101001</v>
          </cell>
          <cell r="F756" t="str">
            <v>Compra de Acciones</v>
          </cell>
          <cell r="G756">
            <v>0</v>
          </cell>
        </row>
        <row r="757">
          <cell r="E757" t="str">
            <v>8705</v>
          </cell>
          <cell r="F757" t="str">
            <v>Traspaso Aporte Sociedad Desarrollo y Gestión</v>
          </cell>
          <cell r="G757">
            <v>0</v>
          </cell>
        </row>
        <row r="759">
          <cell r="G759">
            <v>680000</v>
          </cell>
        </row>
        <row r="760">
          <cell r="G760">
            <v>0</v>
          </cell>
        </row>
        <row r="761">
          <cell r="G761">
            <v>0</v>
          </cell>
        </row>
        <row r="762">
          <cell r="E762" t="str">
            <v>DATO</v>
          </cell>
          <cell r="F762" t="str">
            <v xml:space="preserve">Servicio Deuda </v>
          </cell>
          <cell r="G762">
            <v>0</v>
          </cell>
        </row>
        <row r="763">
          <cell r="E763" t="str">
            <v>520101001</v>
          </cell>
          <cell r="F763" t="str">
            <v>Intereses Deuda</v>
          </cell>
          <cell r="G763">
            <v>0</v>
          </cell>
        </row>
        <row r="764">
          <cell r="E764" t="str">
            <v>520101007</v>
          </cell>
          <cell r="F764" t="str">
            <v>Intereses  Bienestar</v>
          </cell>
          <cell r="G764">
            <v>0</v>
          </cell>
        </row>
        <row r="765">
          <cell r="E765" t="str">
            <v>520101010</v>
          </cell>
          <cell r="F765" t="str">
            <v>Intereses Deuda Corto Plazo</v>
          </cell>
          <cell r="G765">
            <v>0</v>
          </cell>
        </row>
        <row r="766">
          <cell r="G766">
            <v>0</v>
          </cell>
        </row>
        <row r="767">
          <cell r="E767" t="str">
            <v>XXXX</v>
          </cell>
          <cell r="G767">
            <v>0</v>
          </cell>
        </row>
        <row r="768">
          <cell r="G768">
            <v>0</v>
          </cell>
        </row>
        <row r="771">
          <cell r="G771">
            <v>680000</v>
          </cell>
        </row>
        <row r="772">
          <cell r="E772" t="str">
            <v>DATO</v>
          </cell>
          <cell r="F772" t="str">
            <v>Compromisos Ptes. [Proyectos o Programas en Ejecución]</v>
          </cell>
          <cell r="G772">
            <v>680000</v>
          </cell>
        </row>
        <row r="774">
          <cell r="G774">
            <v>483732</v>
          </cell>
        </row>
        <row r="775">
          <cell r="G775">
            <v>483732</v>
          </cell>
        </row>
        <row r="776">
          <cell r="E776" t="str">
            <v>Saldo Final Presupuestario</v>
          </cell>
          <cell r="G776">
            <v>483732</v>
          </cell>
        </row>
      </sheetData>
      <sheetData sheetId="3">
        <row r="13">
          <cell r="F13" t="str">
            <v>610104005</v>
          </cell>
          <cell r="G13" t="str">
            <v>Arancel P.S.U.</v>
          </cell>
          <cell r="H13">
            <v>0</v>
          </cell>
        </row>
        <row r="14">
          <cell r="H14">
            <v>0</v>
          </cell>
        </row>
        <row r="15">
          <cell r="F15" t="str">
            <v>620307002</v>
          </cell>
          <cell r="G15" t="str">
            <v>Venta de Estampillas Universitarias</v>
          </cell>
          <cell r="H15">
            <v>0</v>
          </cell>
        </row>
        <row r="16">
          <cell r="F16" t="str">
            <v>4802</v>
          </cell>
          <cell r="G16" t="str">
            <v xml:space="preserve">Venta de Estampillas </v>
          </cell>
          <cell r="H16">
            <v>0</v>
          </cell>
        </row>
        <row r="17">
          <cell r="H17">
            <v>4105934</v>
          </cell>
        </row>
        <row r="18">
          <cell r="F18" t="str">
            <v>1300</v>
          </cell>
          <cell r="G18" t="str">
            <v>Venta de productos</v>
          </cell>
          <cell r="H18">
            <v>0</v>
          </cell>
        </row>
        <row r="19">
          <cell r="F19" t="str">
            <v>1306</v>
          </cell>
          <cell r="G19" t="str">
            <v>Residuos(sangre, plasma, sueros)</v>
          </cell>
          <cell r="H19">
            <v>0</v>
          </cell>
        </row>
        <row r="20">
          <cell r="F20" t="str">
            <v>610101006</v>
          </cell>
          <cell r="G20" t="str">
            <v>Ingresos Alumnos Libres</v>
          </cell>
          <cell r="H20">
            <v>6655</v>
          </cell>
        </row>
        <row r="21">
          <cell r="F21" t="str">
            <v>610101011</v>
          </cell>
          <cell r="G21" t="str">
            <v>Ingresos Alumnos Semestre de Verano</v>
          </cell>
          <cell r="H21">
            <v>0</v>
          </cell>
        </row>
        <row r="22">
          <cell r="F22" t="str">
            <v>610101013</v>
          </cell>
          <cell r="G22" t="str">
            <v>Matríc.  Enseñanza Pre Básica, Básica y Media</v>
          </cell>
          <cell r="H22">
            <v>0</v>
          </cell>
        </row>
        <row r="23">
          <cell r="F23" t="str">
            <v>610101014</v>
          </cell>
          <cell r="G23" t="str">
            <v>Aranceles Enseñanza Pre Básica, Básica y Media</v>
          </cell>
          <cell r="H23">
            <v>0</v>
          </cell>
        </row>
        <row r="24">
          <cell r="F24" t="str">
            <v>610101015</v>
          </cell>
          <cell r="G24" t="str">
            <v>Cuota de Incorporación M.Salas</v>
          </cell>
          <cell r="H24">
            <v>0</v>
          </cell>
        </row>
        <row r="25">
          <cell r="F25" t="str">
            <v>1220</v>
          </cell>
          <cell r="G25" t="str">
            <v>Otras Prest.Serv. Univers.</v>
          </cell>
          <cell r="H25">
            <v>0</v>
          </cell>
        </row>
        <row r="26">
          <cell r="F26" t="str">
            <v>610102001</v>
          </cell>
          <cell r="G26" t="str">
            <v>Eventos Científicos y Artísticos</v>
          </cell>
          <cell r="H26">
            <v>109970</v>
          </cell>
        </row>
        <row r="27">
          <cell r="F27" t="str">
            <v>1223</v>
          </cell>
          <cell r="G27" t="str">
            <v>Revalidación de Título</v>
          </cell>
          <cell r="H27">
            <v>0</v>
          </cell>
        </row>
        <row r="28">
          <cell r="F28" t="str">
            <v>1224</v>
          </cell>
          <cell r="G28" t="str">
            <v>Ingresos por D° de Autor</v>
          </cell>
          <cell r="H28">
            <v>0</v>
          </cell>
        </row>
        <row r="29">
          <cell r="F29" t="str">
            <v>610102002</v>
          </cell>
          <cell r="G29" t="str">
            <v>Educación Continua</v>
          </cell>
          <cell r="H29">
            <v>2081997</v>
          </cell>
        </row>
        <row r="30">
          <cell r="F30" t="str">
            <v>610102003</v>
          </cell>
          <cell r="G30" t="str">
            <v>Representación e Interpretación Artística</v>
          </cell>
          <cell r="H30">
            <v>0</v>
          </cell>
        </row>
        <row r="31">
          <cell r="F31" t="str">
            <v>1204</v>
          </cell>
          <cell r="G31" t="str">
            <v>Lavado ,  Reparación y Confección de Ropa</v>
          </cell>
          <cell r="H31">
            <v>0</v>
          </cell>
        </row>
        <row r="32">
          <cell r="F32" t="str">
            <v>610102005</v>
          </cell>
          <cell r="G32" t="str">
            <v>Escuela de Temporada y Cursos de Extensión</v>
          </cell>
          <cell r="H32">
            <v>317906</v>
          </cell>
        </row>
        <row r="33">
          <cell r="F33" t="str">
            <v>610102006</v>
          </cell>
          <cell r="G33" t="str">
            <v>Cursos de Deportes</v>
          </cell>
          <cell r="H33">
            <v>0</v>
          </cell>
        </row>
        <row r="34">
          <cell r="F34" t="str">
            <v>610102007</v>
          </cell>
          <cell r="G34" t="str">
            <v>Entradas a Centros Culturales  y Exposiciones</v>
          </cell>
          <cell r="H34">
            <v>0</v>
          </cell>
        </row>
        <row r="35">
          <cell r="F35" t="str">
            <v>610103001</v>
          </cell>
          <cell r="G35" t="str">
            <v>Prestación Servicios Generales</v>
          </cell>
          <cell r="H35">
            <v>0</v>
          </cell>
        </row>
        <row r="36">
          <cell r="F36" t="str">
            <v>610103002</v>
          </cell>
          <cell r="G36" t="str">
            <v>De Asesoría y Consultoría Externa</v>
          </cell>
          <cell r="H36">
            <v>48639</v>
          </cell>
        </row>
        <row r="37">
          <cell r="F37" t="str">
            <v>610103003</v>
          </cell>
          <cell r="G37" t="str">
            <v>Programas y Cursos de Capacitación Ocupacional</v>
          </cell>
          <cell r="H37">
            <v>0</v>
          </cell>
        </row>
        <row r="38">
          <cell r="F38" t="str">
            <v>1120</v>
          </cell>
          <cell r="G38" t="str">
            <v>Programas y Proyectos</v>
          </cell>
          <cell r="H38">
            <v>0</v>
          </cell>
        </row>
        <row r="39">
          <cell r="F39" t="str">
            <v>1122</v>
          </cell>
          <cell r="G39" t="str">
            <v>Actividad de Extensión</v>
          </cell>
          <cell r="H39">
            <v>0</v>
          </cell>
        </row>
        <row r="40">
          <cell r="F40" t="str">
            <v>610103005</v>
          </cell>
          <cell r="G40" t="str">
            <v>Otras Prestaciones de Servicios (sin M.Salas)</v>
          </cell>
          <cell r="H40">
            <v>0</v>
          </cell>
        </row>
        <row r="41">
          <cell r="F41" t="str">
            <v>1207</v>
          </cell>
          <cell r="G41" t="str">
            <v>Médicos y Hospitalarios</v>
          </cell>
          <cell r="H41">
            <v>0</v>
          </cell>
        </row>
        <row r="42">
          <cell r="F42" t="str">
            <v>1208</v>
          </cell>
          <cell r="G42" t="str">
            <v>Otras Prestaciones</v>
          </cell>
          <cell r="H42">
            <v>0</v>
          </cell>
        </row>
        <row r="43">
          <cell r="F43" t="str">
            <v>610103007</v>
          </cell>
          <cell r="G43" t="str">
            <v>Prestaciones Médicas y Hospitalarias</v>
          </cell>
          <cell r="H43">
            <v>0</v>
          </cell>
        </row>
        <row r="44">
          <cell r="F44" t="str">
            <v>610103008</v>
          </cell>
          <cell r="G44" t="str">
            <v>Cuota Afiliación</v>
          </cell>
          <cell r="H44">
            <v>0</v>
          </cell>
        </row>
        <row r="45">
          <cell r="F45" t="str">
            <v>610103011</v>
          </cell>
          <cell r="G45" t="str">
            <v>Prestaciones Médicas Ambulatorias Isapres</v>
          </cell>
          <cell r="H45">
            <v>0</v>
          </cell>
        </row>
        <row r="46">
          <cell r="F46" t="str">
            <v>610103012</v>
          </cell>
          <cell r="G46" t="str">
            <v>Prestaciones Médicas Ambulatorias Fonasa</v>
          </cell>
          <cell r="H46">
            <v>0</v>
          </cell>
        </row>
        <row r="47">
          <cell r="F47" t="str">
            <v>610103013</v>
          </cell>
          <cell r="G47" t="str">
            <v>Prestaciones Médicas Ambulatorias S.S.M.N.</v>
          </cell>
          <cell r="H47">
            <v>0</v>
          </cell>
        </row>
        <row r="48">
          <cell r="F48" t="str">
            <v>610103014</v>
          </cell>
          <cell r="G48" t="str">
            <v>Prestaciones Médicas Ambulatorias Particular</v>
          </cell>
          <cell r="H48">
            <v>0</v>
          </cell>
        </row>
        <row r="49">
          <cell r="F49" t="str">
            <v>610103015</v>
          </cell>
          <cell r="G49" t="str">
            <v>Prestaciones Médicas Hospitalarias Isapres</v>
          </cell>
          <cell r="H49">
            <v>0</v>
          </cell>
        </row>
        <row r="50">
          <cell r="F50" t="str">
            <v>610103016</v>
          </cell>
          <cell r="G50" t="str">
            <v>Prestaciones Médicas Hospitalarias Fonasa</v>
          </cell>
          <cell r="H50">
            <v>0</v>
          </cell>
        </row>
        <row r="51">
          <cell r="F51" t="str">
            <v>610103017</v>
          </cell>
          <cell r="G51" t="str">
            <v>Prestaciones Médicas Hospitalarias S.S.M.N.</v>
          </cell>
          <cell r="H51">
            <v>0</v>
          </cell>
        </row>
        <row r="52">
          <cell r="F52" t="str">
            <v>610103018</v>
          </cell>
          <cell r="G52" t="str">
            <v>Prestaciones Médicas Hospitalarias Particular</v>
          </cell>
          <cell r="H52">
            <v>0</v>
          </cell>
        </row>
        <row r="53">
          <cell r="F53" t="str">
            <v>610103019</v>
          </cell>
          <cell r="G53" t="str">
            <v>Imprenta</v>
          </cell>
          <cell r="H53">
            <v>0</v>
          </cell>
        </row>
        <row r="54">
          <cell r="F54" t="str">
            <v>610103020</v>
          </cell>
          <cell r="G54" t="str">
            <v>Exámenes de laboratorio</v>
          </cell>
          <cell r="H54">
            <v>1020453</v>
          </cell>
        </row>
        <row r="55">
          <cell r="F55" t="str">
            <v>610103021</v>
          </cell>
          <cell r="G55" t="str">
            <v>Exámenes Médicos Especializados</v>
          </cell>
          <cell r="H55">
            <v>110708</v>
          </cell>
        </row>
        <row r="56">
          <cell r="F56" t="str">
            <v>610103022</v>
          </cell>
          <cell r="G56" t="str">
            <v>Análisis de Laboratorio</v>
          </cell>
          <cell r="H56">
            <v>0</v>
          </cell>
        </row>
        <row r="57">
          <cell r="F57" t="str">
            <v>610103023</v>
          </cell>
          <cell r="G57" t="str">
            <v>Análisis de Materiales</v>
          </cell>
          <cell r="H57">
            <v>0</v>
          </cell>
        </row>
        <row r="58">
          <cell r="F58" t="str">
            <v>610103024</v>
          </cell>
          <cell r="G58" t="str">
            <v>Servicios de Ingeniería</v>
          </cell>
          <cell r="H58">
            <v>0</v>
          </cell>
        </row>
        <row r="59">
          <cell r="F59" t="str">
            <v>610103025</v>
          </cell>
          <cell r="G59" t="str">
            <v>Servicios de Computación</v>
          </cell>
          <cell r="H59">
            <v>0</v>
          </cell>
        </row>
        <row r="60">
          <cell r="F60" t="str">
            <v>610103026</v>
          </cell>
          <cell r="G60" t="str">
            <v>Toma de Encuesta/ y exámenes</v>
          </cell>
          <cell r="H60">
            <v>0</v>
          </cell>
        </row>
        <row r="61">
          <cell r="F61" t="str">
            <v>610103027</v>
          </cell>
          <cell r="G61" t="str">
            <v>Lavado ,  Reparación y Confección de Ropa</v>
          </cell>
          <cell r="H61">
            <v>0</v>
          </cell>
        </row>
        <row r="62">
          <cell r="F62" t="str">
            <v>610103028</v>
          </cell>
          <cell r="G62" t="str">
            <v>Cuotas de Socios</v>
          </cell>
          <cell r="H62">
            <v>0</v>
          </cell>
        </row>
        <row r="63">
          <cell r="F63" t="str">
            <v>610103029</v>
          </cell>
          <cell r="G63" t="str">
            <v>Revalidación de Título</v>
          </cell>
          <cell r="H63">
            <v>49932</v>
          </cell>
        </row>
        <row r="64">
          <cell r="F64" t="str">
            <v>1218</v>
          </cell>
          <cell r="G64" t="str">
            <v>Prestaciones  Ambulatorias Serv. Universitarios</v>
          </cell>
          <cell r="H64">
            <v>0</v>
          </cell>
        </row>
        <row r="65">
          <cell r="F65" t="str">
            <v>1219</v>
          </cell>
          <cell r="G65" t="str">
            <v>Prestaciones  Hospitalarias Serv. Universitarios</v>
          </cell>
          <cell r="H65">
            <v>0</v>
          </cell>
        </row>
        <row r="66">
          <cell r="F66" t="str">
            <v>610103030</v>
          </cell>
          <cell r="G66" t="str">
            <v>Toma de Exámenes</v>
          </cell>
          <cell r="H66">
            <v>0</v>
          </cell>
        </row>
        <row r="67">
          <cell r="F67" t="str">
            <v>610103031</v>
          </cell>
          <cell r="G67" t="str">
            <v>Auspicios</v>
          </cell>
          <cell r="H67">
            <v>8834</v>
          </cell>
        </row>
        <row r="68">
          <cell r="F68" t="str">
            <v>610103032</v>
          </cell>
          <cell r="G68" t="str">
            <v>Servicios de Mantención y Reparación de Equipos</v>
          </cell>
          <cell r="H68">
            <v>0</v>
          </cell>
        </row>
        <row r="69">
          <cell r="F69" t="str">
            <v>610103033</v>
          </cell>
          <cell r="G69" t="str">
            <v>Servicios Centro Tecnológico de la Madera</v>
          </cell>
          <cell r="H69">
            <v>0</v>
          </cell>
        </row>
        <row r="70">
          <cell r="F70" t="str">
            <v>610103034</v>
          </cell>
          <cell r="G70" t="str">
            <v>Uso Bibliotecas</v>
          </cell>
          <cell r="H70">
            <v>0</v>
          </cell>
        </row>
        <row r="71">
          <cell r="F71" t="str">
            <v>610103035</v>
          </cell>
          <cell r="G71" t="str">
            <v>Servicios Agrícolas</v>
          </cell>
          <cell r="H71">
            <v>0</v>
          </cell>
        </row>
        <row r="72">
          <cell r="F72" t="str">
            <v>610103036</v>
          </cell>
          <cell r="G72" t="str">
            <v>Restauración Ambiental</v>
          </cell>
          <cell r="H72">
            <v>0</v>
          </cell>
        </row>
        <row r="73">
          <cell r="F73" t="str">
            <v>610104001</v>
          </cell>
          <cell r="G73" t="str">
            <v>Ingreso NASA Financiamiento Gasto</v>
          </cell>
          <cell r="H73">
            <v>0</v>
          </cell>
        </row>
        <row r="74">
          <cell r="F74" t="str">
            <v>610104003</v>
          </cell>
          <cell r="G74" t="str">
            <v>Proyectos de Investigación</v>
          </cell>
          <cell r="H74">
            <v>314857</v>
          </cell>
        </row>
        <row r="75">
          <cell r="F75" t="str">
            <v>610104004</v>
          </cell>
          <cell r="G75" t="str">
            <v>Ingresos Proyectos Investigación Tercero Dólar</v>
          </cell>
          <cell r="H75">
            <v>0</v>
          </cell>
        </row>
        <row r="76">
          <cell r="F76" t="str">
            <v>610104013</v>
          </cell>
          <cell r="G76" t="str">
            <v xml:space="preserve">Cuota de Incorporación </v>
          </cell>
          <cell r="H76">
            <v>0</v>
          </cell>
        </row>
        <row r="77">
          <cell r="F77" t="str">
            <v>610104014</v>
          </cell>
          <cell r="G77" t="str">
            <v>Ingresos por Postulaciones</v>
          </cell>
          <cell r="H77">
            <v>0</v>
          </cell>
        </row>
        <row r="78">
          <cell r="F78" t="str">
            <v>610104015</v>
          </cell>
          <cell r="G78" t="str">
            <v>Cuota de Solidaridad</v>
          </cell>
          <cell r="H78">
            <v>0</v>
          </cell>
        </row>
        <row r="79">
          <cell r="F79" t="str">
            <v>3402</v>
          </cell>
          <cell r="G79" t="str">
            <v>Venta de Servicios (Años Anteriores)</v>
          </cell>
          <cell r="H79">
            <v>0</v>
          </cell>
        </row>
        <row r="80">
          <cell r="F80" t="str">
            <v>3403</v>
          </cell>
          <cell r="G80" t="str">
            <v>Venta de Productos (Años Anteriores)</v>
          </cell>
          <cell r="H80">
            <v>0</v>
          </cell>
        </row>
        <row r="81">
          <cell r="F81" t="str">
            <v>620301003</v>
          </cell>
          <cell r="G81" t="str">
            <v>Casinos y Hogares</v>
          </cell>
          <cell r="H81">
            <v>0</v>
          </cell>
        </row>
        <row r="82">
          <cell r="F82" t="str">
            <v>620303006</v>
          </cell>
          <cell r="G82" t="str">
            <v>Intereses Morosidad Enseñanza Básica y Media</v>
          </cell>
          <cell r="H82">
            <v>0</v>
          </cell>
        </row>
        <row r="83">
          <cell r="F83" t="str">
            <v>620307001</v>
          </cell>
          <cell r="G83" t="str">
            <v>Venta de Bienes Generales</v>
          </cell>
          <cell r="H83">
            <v>0</v>
          </cell>
        </row>
        <row r="84">
          <cell r="F84" t="str">
            <v>620307004</v>
          </cell>
          <cell r="G84" t="str">
            <v>Costo venta de Bienes</v>
          </cell>
          <cell r="H84">
            <v>0</v>
          </cell>
        </row>
        <row r="85">
          <cell r="F85" t="str">
            <v>620307005</v>
          </cell>
          <cell r="G85" t="str">
            <v>Licores</v>
          </cell>
          <cell r="H85">
            <v>0</v>
          </cell>
        </row>
        <row r="86">
          <cell r="F86" t="str">
            <v>620307006</v>
          </cell>
          <cell r="G86" t="str">
            <v>Animales</v>
          </cell>
          <cell r="H86">
            <v>28788</v>
          </cell>
        </row>
        <row r="87">
          <cell r="F87" t="str">
            <v>620307007</v>
          </cell>
          <cell r="G87" t="str">
            <v>Libros,Revistas,Apuntes</v>
          </cell>
          <cell r="H87">
            <v>4592</v>
          </cell>
        </row>
        <row r="88">
          <cell r="F88" t="str">
            <v>620307009</v>
          </cell>
          <cell r="G88" t="str">
            <v>Venta de Arena</v>
          </cell>
          <cell r="H88">
            <v>0</v>
          </cell>
        </row>
        <row r="89">
          <cell r="F89" t="str">
            <v>620307010</v>
          </cell>
          <cell r="G89" t="str">
            <v>Fotocopias</v>
          </cell>
          <cell r="H89">
            <v>2603</v>
          </cell>
        </row>
        <row r="90">
          <cell r="F90" t="str">
            <v>620307011</v>
          </cell>
          <cell r="G90" t="str">
            <v>Materiales para Conservación de Docum.</v>
          </cell>
          <cell r="H90">
            <v>0</v>
          </cell>
        </row>
        <row r="91">
          <cell r="F91" t="str">
            <v>620307012</v>
          </cell>
          <cell r="G91" t="str">
            <v>Agrícolas</v>
          </cell>
          <cell r="H91">
            <v>0</v>
          </cell>
        </row>
        <row r="92">
          <cell r="F92" t="str">
            <v>620307013</v>
          </cell>
          <cell r="G92" t="str">
            <v>Muebles</v>
          </cell>
          <cell r="H92">
            <v>0</v>
          </cell>
        </row>
        <row r="93">
          <cell r="F93" t="str">
            <v>620307014</v>
          </cell>
          <cell r="G93" t="str">
            <v>Venta de Fotografias</v>
          </cell>
          <cell r="H93">
            <v>0</v>
          </cell>
        </row>
        <row r="94">
          <cell r="F94" t="str">
            <v>620307015</v>
          </cell>
          <cell r="G94" t="str">
            <v>Residuos y Dehechos Plásticos, madera, papel y otros</v>
          </cell>
          <cell r="H94">
            <v>0</v>
          </cell>
        </row>
        <row r="95">
          <cell r="F95" t="str">
            <v>620307016</v>
          </cell>
          <cell r="G95" t="str">
            <v>Agua Destilada</v>
          </cell>
          <cell r="H95">
            <v>0</v>
          </cell>
        </row>
        <row r="96">
          <cell r="F96" t="str">
            <v>620307017</v>
          </cell>
          <cell r="G96" t="str">
            <v>Venta de reactivos químicos y material fungible</v>
          </cell>
          <cell r="H96">
            <v>0</v>
          </cell>
        </row>
        <row r="97">
          <cell r="F97" t="str">
            <v>620307018</v>
          </cell>
          <cell r="G97" t="str">
            <v>Venta de artículos promocionales</v>
          </cell>
          <cell r="H97">
            <v>0</v>
          </cell>
        </row>
        <row r="98">
          <cell r="F98" t="str">
            <v>620307019</v>
          </cell>
          <cell r="G98" t="str">
            <v>Despachos de productos</v>
          </cell>
          <cell r="H98">
            <v>0</v>
          </cell>
        </row>
        <row r="99">
          <cell r="F99" t="str">
            <v>620307020</v>
          </cell>
          <cell r="G99" t="str">
            <v>Alimentos de Animales</v>
          </cell>
          <cell r="H99">
            <v>0</v>
          </cell>
        </row>
        <row r="100">
          <cell r="F100" t="str">
            <v>620307021</v>
          </cell>
          <cell r="G100" t="str">
            <v>Productos farmacéuticos veterinarios</v>
          </cell>
          <cell r="H100">
            <v>0</v>
          </cell>
        </row>
        <row r="101">
          <cell r="F101" t="str">
            <v>620307022</v>
          </cell>
          <cell r="G101" t="str">
            <v>Venta de Producto Farmacéuticos</v>
          </cell>
          <cell r="H101">
            <v>0</v>
          </cell>
        </row>
        <row r="102">
          <cell r="F102" t="str">
            <v>620307023</v>
          </cell>
          <cell r="G102" t="str">
            <v>Venta de Preservativos</v>
          </cell>
          <cell r="H102">
            <v>0</v>
          </cell>
        </row>
        <row r="103">
          <cell r="F103" t="str">
            <v>620307024</v>
          </cell>
          <cell r="G103" t="str">
            <v>Venta Material Audiovisual</v>
          </cell>
          <cell r="H103">
            <v>0</v>
          </cell>
        </row>
        <row r="104">
          <cell r="H104">
            <v>91202</v>
          </cell>
        </row>
        <row r="105">
          <cell r="H105">
            <v>91202</v>
          </cell>
        </row>
        <row r="106">
          <cell r="F106" t="str">
            <v>1400</v>
          </cell>
          <cell r="G106" t="str">
            <v>Renta de Inversiones</v>
          </cell>
          <cell r="H106">
            <v>0</v>
          </cell>
        </row>
        <row r="107">
          <cell r="F107" t="str">
            <v>620102001</v>
          </cell>
          <cell r="G107" t="str">
            <v>Arriendo de Bienes Propios</v>
          </cell>
          <cell r="H107">
            <v>91202</v>
          </cell>
        </row>
        <row r="108">
          <cell r="F108" t="str">
            <v>620102002</v>
          </cell>
          <cell r="G108" t="str">
            <v>Arriendo de Bienes de Tercero</v>
          </cell>
          <cell r="H108">
            <v>0</v>
          </cell>
        </row>
        <row r="109">
          <cell r="F109" t="str">
            <v>620102005</v>
          </cell>
          <cell r="G109" t="str">
            <v>Arriendo Recintos Deportivos</v>
          </cell>
          <cell r="H109">
            <v>0</v>
          </cell>
        </row>
        <row r="110">
          <cell r="H110">
            <v>0</v>
          </cell>
        </row>
        <row r="111">
          <cell r="F111" t="str">
            <v>620101001</v>
          </cell>
          <cell r="G111" t="str">
            <v xml:space="preserve">Intereses por Depósitos a Plazo </v>
          </cell>
          <cell r="H111">
            <v>0</v>
          </cell>
        </row>
        <row r="112">
          <cell r="F112" t="str">
            <v>620309007</v>
          </cell>
          <cell r="G112" t="str">
            <v>CM Depositos a plazo</v>
          </cell>
          <cell r="H112">
            <v>0</v>
          </cell>
        </row>
        <row r="113">
          <cell r="H113">
            <v>0</v>
          </cell>
        </row>
        <row r="114">
          <cell r="F114" t="str">
            <v>620102004</v>
          </cell>
          <cell r="G114" t="str">
            <v>Dividendo Percibidos</v>
          </cell>
          <cell r="H114">
            <v>0</v>
          </cell>
        </row>
        <row r="115">
          <cell r="F115" t="str">
            <v>Falta</v>
          </cell>
          <cell r="G115" t="str">
            <v>Dividendos Otras Acciones</v>
          </cell>
          <cell r="H115">
            <v>0</v>
          </cell>
        </row>
        <row r="116">
          <cell r="H116">
            <v>0</v>
          </cell>
        </row>
        <row r="117">
          <cell r="F117" t="str">
            <v>1405</v>
          </cell>
          <cell r="G117" t="str">
            <v>Otras Rentas de Inversiones</v>
          </cell>
          <cell r="H117">
            <v>0</v>
          </cell>
        </row>
        <row r="118">
          <cell r="F118" t="str">
            <v>620101002</v>
          </cell>
          <cell r="G118" t="str">
            <v>Intereses Readecuación Planta Física</v>
          </cell>
          <cell r="H118">
            <v>0</v>
          </cell>
        </row>
        <row r="119">
          <cell r="F119" t="str">
            <v>620101009</v>
          </cell>
          <cell r="G119" t="str">
            <v>Interés Préstamo</v>
          </cell>
          <cell r="H119">
            <v>0</v>
          </cell>
        </row>
        <row r="120">
          <cell r="F120" t="str">
            <v>620101010</v>
          </cell>
          <cell r="G120" t="str">
            <v>Intereses Becas Syff</v>
          </cell>
          <cell r="H120">
            <v>0</v>
          </cell>
        </row>
        <row r="121">
          <cell r="F121" t="str">
            <v>620101011</v>
          </cell>
          <cell r="G121" t="str">
            <v>Intereses por Préstamos</v>
          </cell>
          <cell r="H121">
            <v>0</v>
          </cell>
        </row>
        <row r="122">
          <cell r="F122" t="str">
            <v>2122</v>
          </cell>
          <cell r="G122" t="str">
            <v>Intereses por Cuentas Corrientes</v>
          </cell>
          <cell r="H122">
            <v>0</v>
          </cell>
        </row>
        <row r="123">
          <cell r="F123" t="str">
            <v>3404</v>
          </cell>
          <cell r="G123" t="str">
            <v>Renta de Inversiones (Años Anteriores)</v>
          </cell>
          <cell r="H123">
            <v>0</v>
          </cell>
        </row>
        <row r="124">
          <cell r="H124">
            <v>3975716</v>
          </cell>
        </row>
        <row r="125">
          <cell r="H125">
            <v>0</v>
          </cell>
        </row>
        <row r="126">
          <cell r="H126">
            <v>0</v>
          </cell>
        </row>
        <row r="127">
          <cell r="F127" t="str">
            <v>610101001</v>
          </cell>
          <cell r="G127" t="str">
            <v>Derecho Básicos de Pregrado [Fondo General]</v>
          </cell>
          <cell r="H127">
            <v>0</v>
          </cell>
        </row>
        <row r="128">
          <cell r="H128">
            <v>0</v>
          </cell>
        </row>
        <row r="129">
          <cell r="F129" t="str">
            <v>610101003</v>
          </cell>
          <cell r="G129" t="str">
            <v>Ingreso Postgrado Derecho Institucional</v>
          </cell>
          <cell r="H129">
            <v>0</v>
          </cell>
        </row>
        <row r="130">
          <cell r="F130" t="str">
            <v>610101010</v>
          </cell>
          <cell r="G130" t="str">
            <v>Derechos Básicos Postgrado (Sistema)</v>
          </cell>
          <cell r="H130">
            <v>0</v>
          </cell>
        </row>
        <row r="131">
          <cell r="F131" t="str">
            <v>1105</v>
          </cell>
          <cell r="G131" t="str">
            <v>D° Básicos Post-Título</v>
          </cell>
          <cell r="H131">
            <v>0</v>
          </cell>
        </row>
        <row r="132">
          <cell r="F132" t="str">
            <v>Falta</v>
          </cell>
          <cell r="G132" t="str">
            <v>Ingresos de Postgrado /D° de Inscripción</v>
          </cell>
          <cell r="H132">
            <v>0</v>
          </cell>
        </row>
        <row r="133">
          <cell r="H133">
            <v>0</v>
          </cell>
        </row>
        <row r="134">
          <cell r="F134" t="str">
            <v>INTERNO</v>
          </cell>
          <cell r="G134" t="str">
            <v>BECAS INTERNAS</v>
          </cell>
          <cell r="H134">
            <v>0</v>
          </cell>
        </row>
        <row r="135">
          <cell r="F135" t="str">
            <v>610101002</v>
          </cell>
          <cell r="G135" t="str">
            <v xml:space="preserve">Ingr. Pregrado Aranc. Carrera (Rec.Caja Sistema)  </v>
          </cell>
          <cell r="H135">
            <v>0</v>
          </cell>
        </row>
        <row r="136">
          <cell r="F136" t="str">
            <v>1109</v>
          </cell>
          <cell r="G136" t="str">
            <v xml:space="preserve">Recaudación Banco </v>
          </cell>
          <cell r="H136">
            <v>0</v>
          </cell>
        </row>
        <row r="137">
          <cell r="F137" t="str">
            <v>1110</v>
          </cell>
          <cell r="G137" t="str">
            <v>Recaudación Caja Fuera Sistema</v>
          </cell>
          <cell r="H137">
            <v>0</v>
          </cell>
        </row>
        <row r="138">
          <cell r="F138" t="str">
            <v>1111</v>
          </cell>
          <cell r="G138" t="str">
            <v>Cheques Diferido Aranceles</v>
          </cell>
          <cell r="H138">
            <v>0</v>
          </cell>
        </row>
        <row r="139">
          <cell r="F139" t="str">
            <v>1112</v>
          </cell>
          <cell r="G139" t="str">
            <v>Recaudación DICOM</v>
          </cell>
          <cell r="H139">
            <v>0</v>
          </cell>
        </row>
        <row r="140">
          <cell r="G140" t="str">
            <v>Cheques Caducados</v>
          </cell>
          <cell r="H140">
            <v>0</v>
          </cell>
        </row>
        <row r="141">
          <cell r="G141" t="str">
            <v>Documentos por Cobrar</v>
          </cell>
          <cell r="H141">
            <v>0</v>
          </cell>
        </row>
        <row r="142">
          <cell r="G142" t="str">
            <v>Cheques Protestado Aranceles</v>
          </cell>
          <cell r="H142">
            <v>0</v>
          </cell>
        </row>
        <row r="143">
          <cell r="G143" t="str">
            <v>Becas Bicentenario, J.Gómez M., Pedagogía y Otras</v>
          </cell>
          <cell r="H143">
            <v>0</v>
          </cell>
        </row>
        <row r="144">
          <cell r="F144" t="str">
            <v>1602</v>
          </cell>
          <cell r="G144" t="str">
            <v>Becas de Reparación (Fdo. Desarrollo)</v>
          </cell>
          <cell r="H144">
            <v>0</v>
          </cell>
        </row>
        <row r="145">
          <cell r="F145" t="str">
            <v>610106011</v>
          </cell>
          <cell r="G145" t="str">
            <v>Aporte Suplemento Fdo. Solidario</v>
          </cell>
          <cell r="H145">
            <v>0</v>
          </cell>
        </row>
        <row r="146">
          <cell r="F146" t="str">
            <v>1702</v>
          </cell>
          <cell r="G146" t="str">
            <v>Aporte Fiscal  Fdo. Solidario</v>
          </cell>
          <cell r="H146">
            <v>0</v>
          </cell>
        </row>
        <row r="147">
          <cell r="F147" t="str">
            <v>1703</v>
          </cell>
          <cell r="G147" t="str">
            <v>Aporte S/ Ley  19.083</v>
          </cell>
          <cell r="H147">
            <v>0</v>
          </cell>
        </row>
        <row r="148">
          <cell r="F148" t="str">
            <v>2115</v>
          </cell>
          <cell r="G148" t="str">
            <v>Cheques Protestados Aranceles</v>
          </cell>
          <cell r="H148">
            <v>0</v>
          </cell>
        </row>
        <row r="149">
          <cell r="F149" t="str">
            <v>620303001</v>
          </cell>
          <cell r="G149" t="str">
            <v>Intereses Aranceles y Derechos de Pregrado</v>
          </cell>
          <cell r="H149">
            <v>0</v>
          </cell>
        </row>
        <row r="150">
          <cell r="F150" t="str">
            <v>620305005</v>
          </cell>
          <cell r="G150" t="str">
            <v>Recuperación gastos cobranza (FSCU)</v>
          </cell>
          <cell r="H150">
            <v>0</v>
          </cell>
        </row>
        <row r="151">
          <cell r="F151" t="str">
            <v>620305006</v>
          </cell>
          <cell r="G151" t="str">
            <v>Recuperación Gastos de Cobranza</v>
          </cell>
          <cell r="H151">
            <v>0</v>
          </cell>
        </row>
        <row r="152">
          <cell r="F152" t="str">
            <v>620301014</v>
          </cell>
          <cell r="G152" t="str">
            <v>Recuperación Créditos Castigado (FSCU)</v>
          </cell>
          <cell r="H152">
            <v>0</v>
          </cell>
        </row>
        <row r="153">
          <cell r="F153" t="str">
            <v>620306003</v>
          </cell>
          <cell r="G153" t="str">
            <v>Ajuste Aranceles y Derecho</v>
          </cell>
          <cell r="H153">
            <v>0</v>
          </cell>
        </row>
        <row r="154">
          <cell r="F154" t="str">
            <v>2200</v>
          </cell>
          <cell r="G154" t="str">
            <v>Fondo Solidario</v>
          </cell>
          <cell r="H154">
            <v>0</v>
          </cell>
        </row>
        <row r="155">
          <cell r="F155" t="str">
            <v>2201</v>
          </cell>
          <cell r="G155" t="str">
            <v>Recaudación Caja Crédito Universitario</v>
          </cell>
          <cell r="H155">
            <v>0</v>
          </cell>
        </row>
        <row r="156">
          <cell r="F156" t="str">
            <v>2202</v>
          </cell>
          <cell r="G156" t="str">
            <v>Recaudación Banco Crédito Universitario</v>
          </cell>
          <cell r="H156">
            <v>0</v>
          </cell>
        </row>
        <row r="157">
          <cell r="F157" t="str">
            <v>2203</v>
          </cell>
          <cell r="G157" t="str">
            <v>Recaudación Tesorería Gral. de la  República</v>
          </cell>
          <cell r="H157">
            <v>0</v>
          </cell>
        </row>
        <row r="158">
          <cell r="F158" t="str">
            <v>2204</v>
          </cell>
          <cell r="G158" t="str">
            <v>Recaudación ORSAN</v>
          </cell>
          <cell r="H158">
            <v>0</v>
          </cell>
        </row>
        <row r="159">
          <cell r="F159" t="str">
            <v>2205</v>
          </cell>
          <cell r="G159" t="str">
            <v>Fdo. Solid. Recaudac. Deudores Cruzados</v>
          </cell>
          <cell r="H159">
            <v>0</v>
          </cell>
        </row>
        <row r="160">
          <cell r="F160" t="str">
            <v>3411</v>
          </cell>
          <cell r="G160" t="str">
            <v>Aranceles Años Anteriores Pregrado</v>
          </cell>
          <cell r="H160">
            <v>0</v>
          </cell>
        </row>
        <row r="161">
          <cell r="F161" t="str">
            <v>4807</v>
          </cell>
          <cell r="G161" t="str">
            <v>Vta. Cartera Fdo. Solidario c/c I. Propios</v>
          </cell>
          <cell r="H161">
            <v>0</v>
          </cell>
        </row>
        <row r="162">
          <cell r="F162" t="str">
            <v>620309055</v>
          </cell>
          <cell r="G162" t="str">
            <v>Becas Financiadas por los Organismos</v>
          </cell>
          <cell r="H162">
            <v>0</v>
          </cell>
        </row>
        <row r="163">
          <cell r="F163" t="str">
            <v>4820</v>
          </cell>
          <cell r="G163" t="str">
            <v>Vta.Cartera Fdo. Solidario c/c A. Fiscal</v>
          </cell>
          <cell r="H163">
            <v>0</v>
          </cell>
        </row>
        <row r="164">
          <cell r="F164" t="str">
            <v>8408</v>
          </cell>
          <cell r="G164" t="str">
            <v>Devolución Aranceles (Años Anteriores)</v>
          </cell>
          <cell r="H164">
            <v>0</v>
          </cell>
        </row>
        <row r="165">
          <cell r="F165" t="str">
            <v>8507</v>
          </cell>
          <cell r="G165" t="str">
            <v>Devolución Aranceles</v>
          </cell>
          <cell r="H165">
            <v>0</v>
          </cell>
        </row>
        <row r="166">
          <cell r="F166" t="str">
            <v>8519</v>
          </cell>
          <cell r="G166" t="str">
            <v>Cheques Protestado Aranceles</v>
          </cell>
          <cell r="H166">
            <v>0</v>
          </cell>
        </row>
        <row r="167">
          <cell r="F167" t="str">
            <v>8710</v>
          </cell>
          <cell r="G167" t="str">
            <v>Fdo. Solid. Egresos Deudores Cruzados</v>
          </cell>
          <cell r="H167">
            <v>0</v>
          </cell>
        </row>
        <row r="168">
          <cell r="F168" t="str">
            <v>9557</v>
          </cell>
          <cell r="G168" t="str">
            <v>Compra de Cartera al Fondo General</v>
          </cell>
          <cell r="H168">
            <v>0</v>
          </cell>
        </row>
        <row r="169">
          <cell r="F169" t="str">
            <v>Falta</v>
          </cell>
          <cell r="G169" t="str">
            <v>Devolución Deudores Otras Universidades</v>
          </cell>
          <cell r="H169">
            <v>0</v>
          </cell>
        </row>
        <row r="170">
          <cell r="H170">
            <v>3975716</v>
          </cell>
        </row>
        <row r="171">
          <cell r="F171" t="str">
            <v>1121</v>
          </cell>
          <cell r="G171" t="str">
            <v>Ingresos Magister BID</v>
          </cell>
          <cell r="H171">
            <v>0</v>
          </cell>
        </row>
        <row r="172">
          <cell r="F172" t="str">
            <v>610101004</v>
          </cell>
          <cell r="G172" t="str">
            <v xml:space="preserve">Ingresos Postgrado Arancel </v>
          </cell>
          <cell r="H172">
            <v>435265</v>
          </cell>
        </row>
        <row r="173">
          <cell r="F173" t="str">
            <v>610101009</v>
          </cell>
          <cell r="G173" t="str">
            <v>Ingresos de Postítulo</v>
          </cell>
          <cell r="H173">
            <v>3540451</v>
          </cell>
        </row>
        <row r="174">
          <cell r="F174" t="str">
            <v>1114</v>
          </cell>
          <cell r="G174" t="str">
            <v>Ingresos  Postgrado</v>
          </cell>
          <cell r="H174">
            <v>0</v>
          </cell>
        </row>
        <row r="175">
          <cell r="F175" t="str">
            <v>1123</v>
          </cell>
          <cell r="G175" t="str">
            <v>Otros Derechos</v>
          </cell>
          <cell r="H175">
            <v>0</v>
          </cell>
        </row>
        <row r="176">
          <cell r="F176" t="str">
            <v>1124</v>
          </cell>
          <cell r="G176" t="str">
            <v>Toma de Exámenes</v>
          </cell>
          <cell r="H176">
            <v>0</v>
          </cell>
        </row>
        <row r="177">
          <cell r="F177" t="str">
            <v>1125</v>
          </cell>
          <cell r="G177" t="str">
            <v>Ingresos Postítulo</v>
          </cell>
          <cell r="H177">
            <v>0</v>
          </cell>
        </row>
        <row r="178">
          <cell r="F178" t="str">
            <v>620303005</v>
          </cell>
          <cell r="G178" t="str">
            <v>Intereses Aranceles y D° Postgrado</v>
          </cell>
          <cell r="H178">
            <v>0</v>
          </cell>
        </row>
        <row r="179">
          <cell r="F179" t="str">
            <v>3401</v>
          </cell>
          <cell r="G179" t="str">
            <v>Ingresos de Docencia</v>
          </cell>
          <cell r="H179">
            <v>0</v>
          </cell>
        </row>
        <row r="180">
          <cell r="H180">
            <v>1960</v>
          </cell>
        </row>
        <row r="181">
          <cell r="H181">
            <v>1960</v>
          </cell>
        </row>
        <row r="182">
          <cell r="F182" t="str">
            <v>620301013</v>
          </cell>
          <cell r="G182" t="str">
            <v>Utilidades por Venta de Activos Físicos</v>
          </cell>
          <cell r="H182">
            <v>0</v>
          </cell>
        </row>
        <row r="183">
          <cell r="F183" t="str">
            <v>620307003</v>
          </cell>
          <cell r="G183" t="str">
            <v>Venta de bienes Muebles</v>
          </cell>
          <cell r="H183">
            <v>1960</v>
          </cell>
        </row>
        <row r="184">
          <cell r="F184" t="str">
            <v>3410</v>
          </cell>
          <cell r="G184" t="str">
            <v>Venta de Activos Físicos (Años Anteriores)</v>
          </cell>
          <cell r="H184">
            <v>0</v>
          </cell>
        </row>
        <row r="185">
          <cell r="H185">
            <v>0</v>
          </cell>
        </row>
        <row r="186">
          <cell r="F186" t="str">
            <v>2101</v>
          </cell>
          <cell r="G186" t="str">
            <v xml:space="preserve"> Intereses Ganados Venta  RTU</v>
          </cell>
          <cell r="H186">
            <v>0</v>
          </cell>
        </row>
        <row r="187">
          <cell r="F187" t="str">
            <v>2140</v>
          </cell>
          <cell r="G187" t="str">
            <v xml:space="preserve"> Capital Venta  RTU</v>
          </cell>
          <cell r="H187">
            <v>0</v>
          </cell>
        </row>
        <row r="188">
          <cell r="F188" t="str">
            <v>2901</v>
          </cell>
          <cell r="G188" t="str">
            <v>Venta de Activos Financieros</v>
          </cell>
          <cell r="H188">
            <v>0</v>
          </cell>
        </row>
        <row r="189">
          <cell r="F189" t="str">
            <v>2902</v>
          </cell>
          <cell r="G189" t="str">
            <v>Venta de Acciones</v>
          </cell>
          <cell r="H189">
            <v>0</v>
          </cell>
        </row>
        <row r="190">
          <cell r="F190" t="str">
            <v>3409</v>
          </cell>
          <cell r="G190" t="str">
            <v>Venta de Activos Financieros (Años Anteriores)</v>
          </cell>
          <cell r="H190">
            <v>0</v>
          </cell>
        </row>
        <row r="191">
          <cell r="H191">
            <v>2113131</v>
          </cell>
        </row>
        <row r="192">
          <cell r="H192">
            <v>290342</v>
          </cell>
        </row>
        <row r="193">
          <cell r="F193" t="str">
            <v>610105001</v>
          </cell>
          <cell r="G193" t="str">
            <v>Donaciones de Dinero</v>
          </cell>
          <cell r="H193">
            <v>32081</v>
          </cell>
        </row>
        <row r="194">
          <cell r="F194" t="str">
            <v>610105002</v>
          </cell>
          <cell r="G194" t="str">
            <v>Donaciones Art. 69 Ley N° 18,681</v>
          </cell>
          <cell r="H194">
            <v>57725</v>
          </cell>
        </row>
        <row r="195">
          <cell r="F195" t="str">
            <v>610105009</v>
          </cell>
          <cell r="G195" t="str">
            <v>Donaciones Organismos Internacionales</v>
          </cell>
          <cell r="H195">
            <v>0</v>
          </cell>
        </row>
        <row r="196">
          <cell r="F196" t="str">
            <v>610105011</v>
          </cell>
          <cell r="G196" t="str">
            <v>Donaciones de Bienes no Afecta a Leyes</v>
          </cell>
          <cell r="H196">
            <v>200536</v>
          </cell>
        </row>
        <row r="197">
          <cell r="F197" t="str">
            <v>610105006</v>
          </cell>
          <cell r="G197" t="str">
            <v>Donación Culturales</v>
          </cell>
          <cell r="H197">
            <v>0</v>
          </cell>
        </row>
        <row r="198">
          <cell r="F198" t="str">
            <v>610105008</v>
          </cell>
          <cell r="G198" t="str">
            <v>Donaciones Universitaria</v>
          </cell>
          <cell r="H198">
            <v>0</v>
          </cell>
        </row>
        <row r="199">
          <cell r="F199" t="str">
            <v>2507</v>
          </cell>
          <cell r="G199" t="str">
            <v>Apte. Instituciones Nacionales e Internacionales</v>
          </cell>
          <cell r="H199">
            <v>0</v>
          </cell>
        </row>
        <row r="200">
          <cell r="H200">
            <v>1822789</v>
          </cell>
        </row>
        <row r="201">
          <cell r="F201" t="str">
            <v>610104010</v>
          </cell>
          <cell r="G201" t="str">
            <v>Aporte FONDEF Proyecto</v>
          </cell>
          <cell r="H201">
            <v>0</v>
          </cell>
        </row>
        <row r="202">
          <cell r="F202" t="str">
            <v>1510</v>
          </cell>
          <cell r="G202" t="str">
            <v>Aporte Proyectos por Convenio de  Desempeño</v>
          </cell>
          <cell r="H202">
            <v>0</v>
          </cell>
        </row>
        <row r="203">
          <cell r="F203" t="str">
            <v>1513</v>
          </cell>
          <cell r="G203" t="str">
            <v>Proyectos Mecesup 1999</v>
          </cell>
          <cell r="H203">
            <v>0</v>
          </cell>
        </row>
        <row r="204">
          <cell r="F204" t="str">
            <v>1514</v>
          </cell>
          <cell r="G204" t="str">
            <v>Proyectos Mecesup 2000</v>
          </cell>
          <cell r="H204">
            <v>0</v>
          </cell>
        </row>
        <row r="205">
          <cell r="F205" t="str">
            <v>610106015</v>
          </cell>
          <cell r="G205" t="str">
            <v>Intereses Devengado Cartera</v>
          </cell>
          <cell r="H205">
            <v>0</v>
          </cell>
        </row>
        <row r="206">
          <cell r="F206" t="str">
            <v>610107005</v>
          </cell>
          <cell r="G206" t="str">
            <v>Concurso Proy. Institucionales Organismos</v>
          </cell>
          <cell r="H206">
            <v>0</v>
          </cell>
        </row>
        <row r="207">
          <cell r="F207" t="str">
            <v>610107007</v>
          </cell>
          <cell r="G207" t="str">
            <v>Aporte FONDEF- Otros Proyectos</v>
          </cell>
          <cell r="H207">
            <v>0</v>
          </cell>
        </row>
        <row r="208">
          <cell r="F208" t="str">
            <v>2604</v>
          </cell>
          <cell r="G208" t="str">
            <v>Otros Servicio Públicos</v>
          </cell>
          <cell r="H208">
            <v>0</v>
          </cell>
        </row>
        <row r="209">
          <cell r="F209" t="str">
            <v>610107008</v>
          </cell>
          <cell r="G209" t="str">
            <v>Aporte Fiscal Conv. Activ. Interés Nacional</v>
          </cell>
          <cell r="H209">
            <v>0</v>
          </cell>
        </row>
        <row r="210">
          <cell r="F210" t="str">
            <v>610107009</v>
          </cell>
          <cell r="G210" t="str">
            <v>Concurso Proy. Institucionales Fondo General</v>
          </cell>
          <cell r="H210">
            <v>0</v>
          </cell>
        </row>
        <row r="211">
          <cell r="F211" t="str">
            <v>610107010</v>
          </cell>
          <cell r="G211" t="str">
            <v>Recursos Convenio de Desempeño</v>
          </cell>
          <cell r="H211">
            <v>0</v>
          </cell>
        </row>
        <row r="212">
          <cell r="F212" t="str">
            <v>610107011</v>
          </cell>
          <cell r="G212" t="str">
            <v>Aporte Mecesup Proyectos 1999</v>
          </cell>
          <cell r="H212">
            <v>0</v>
          </cell>
        </row>
        <row r="213">
          <cell r="F213" t="str">
            <v>1506</v>
          </cell>
          <cell r="G213" t="str">
            <v>Aportes Fiscales por Distribuir</v>
          </cell>
          <cell r="H213">
            <v>0</v>
          </cell>
        </row>
        <row r="214">
          <cell r="F214" t="str">
            <v>610107014</v>
          </cell>
          <cell r="G214" t="str">
            <v>Proyectos Mecesup /2002</v>
          </cell>
          <cell r="H214">
            <v>0</v>
          </cell>
        </row>
        <row r="215">
          <cell r="F215" t="str">
            <v>610107015</v>
          </cell>
          <cell r="G215" t="str">
            <v>Proyectos Mecesup /2003</v>
          </cell>
          <cell r="H215">
            <v>0</v>
          </cell>
        </row>
        <row r="216">
          <cell r="F216" t="str">
            <v>610107016</v>
          </cell>
          <cell r="G216" t="str">
            <v>Proyectos Mecesup /2004</v>
          </cell>
          <cell r="H216">
            <v>0</v>
          </cell>
        </row>
        <row r="217">
          <cell r="F217" t="str">
            <v>610107017</v>
          </cell>
          <cell r="G217" t="str">
            <v>Proyectos Mecesup /2006</v>
          </cell>
          <cell r="H217">
            <v>0</v>
          </cell>
        </row>
        <row r="218">
          <cell r="F218" t="str">
            <v>1603</v>
          </cell>
          <cell r="G218" t="str">
            <v>Becas de Mantención  (Fdo. Desarrollo)</v>
          </cell>
          <cell r="H218">
            <v>0</v>
          </cell>
        </row>
        <row r="219">
          <cell r="F219" t="str">
            <v>2117</v>
          </cell>
          <cell r="G219" t="str">
            <v>FUPF</v>
          </cell>
          <cell r="H219">
            <v>0</v>
          </cell>
        </row>
        <row r="220">
          <cell r="F220" t="str">
            <v>2166</v>
          </cell>
          <cell r="G220" t="str">
            <v>Ingresos FONDEF Financiamiento Gasto</v>
          </cell>
          <cell r="H220">
            <v>0</v>
          </cell>
        </row>
        <row r="221">
          <cell r="F221" t="str">
            <v>2167</v>
          </cell>
          <cell r="G221" t="str">
            <v>Otros Aportes Convenio FONDEF</v>
          </cell>
          <cell r="H221">
            <v>0</v>
          </cell>
        </row>
        <row r="222">
          <cell r="F222" t="str">
            <v>2511</v>
          </cell>
          <cell r="G222" t="str">
            <v>Ingresos FONDEF Financiamiento Gasto</v>
          </cell>
          <cell r="H222">
            <v>0</v>
          </cell>
        </row>
        <row r="223">
          <cell r="F223" t="str">
            <v>2512</v>
          </cell>
          <cell r="G223" t="str">
            <v>Otros Aportes Convenio FONDEF</v>
          </cell>
          <cell r="H223">
            <v>0</v>
          </cell>
        </row>
        <row r="224">
          <cell r="F224" t="str">
            <v>610108001</v>
          </cell>
          <cell r="G224" t="str">
            <v>Aguinaldos y Bonificación Legal</v>
          </cell>
          <cell r="H224">
            <v>0</v>
          </cell>
        </row>
        <row r="225">
          <cell r="F225" t="str">
            <v>1508</v>
          </cell>
          <cell r="G225" t="str">
            <v>Otros Aportes</v>
          </cell>
          <cell r="H225">
            <v>0</v>
          </cell>
        </row>
        <row r="226">
          <cell r="F226" t="str">
            <v>610108003</v>
          </cell>
          <cell r="G226" t="str">
            <v>Aporte de Municipalidades</v>
          </cell>
          <cell r="H226">
            <v>0</v>
          </cell>
        </row>
        <row r="227">
          <cell r="F227" t="str">
            <v>610108004</v>
          </cell>
          <cell r="G227" t="str">
            <v xml:space="preserve">Aportes de Ministerios </v>
          </cell>
          <cell r="H227">
            <v>0</v>
          </cell>
        </row>
        <row r="228">
          <cell r="F228" t="str">
            <v>2607</v>
          </cell>
          <cell r="G228" t="str">
            <v>Cátedra Presidencial</v>
          </cell>
          <cell r="H228">
            <v>0</v>
          </cell>
        </row>
        <row r="229">
          <cell r="F229" t="str">
            <v>610108010</v>
          </cell>
          <cell r="G229" t="str">
            <v>Proyectos Fondecyt Gastos de Administración</v>
          </cell>
          <cell r="H229">
            <v>467139</v>
          </cell>
        </row>
        <row r="230">
          <cell r="F230" t="str">
            <v>610108011</v>
          </cell>
          <cell r="G230" t="str">
            <v>Proyectos Fondecyt Bienes de Capital</v>
          </cell>
          <cell r="H230">
            <v>68993</v>
          </cell>
        </row>
        <row r="231">
          <cell r="F231" t="str">
            <v>610108014</v>
          </cell>
          <cell r="G231" t="str">
            <v>Aporte FONDEF Proyectos</v>
          </cell>
          <cell r="H231">
            <v>146836</v>
          </cell>
        </row>
        <row r="232">
          <cell r="F232" t="str">
            <v>610108016</v>
          </cell>
          <cell r="G232" t="str">
            <v>Gasto Administraciòn Sup. FONDEF</v>
          </cell>
          <cell r="H232">
            <v>0</v>
          </cell>
        </row>
        <row r="233">
          <cell r="F233" t="str">
            <v>2536</v>
          </cell>
          <cell r="G233" t="str">
            <v>Aporte FONDEF  Proyectos</v>
          </cell>
          <cell r="H233">
            <v>0</v>
          </cell>
        </row>
        <row r="234">
          <cell r="F234" t="str">
            <v>2537</v>
          </cell>
          <cell r="G234" t="str">
            <v>Aporte FONDEF  Proyectos</v>
          </cell>
          <cell r="H234">
            <v>0</v>
          </cell>
        </row>
        <row r="235">
          <cell r="F235" t="str">
            <v>610108018</v>
          </cell>
          <cell r="G235" t="str">
            <v>Aptes. de Instituciones Nac. e Internacionales</v>
          </cell>
          <cell r="H235">
            <v>521435</v>
          </cell>
        </row>
        <row r="236">
          <cell r="F236" t="str">
            <v>610108019</v>
          </cell>
          <cell r="G236" t="str">
            <v>Gastos Administración FONDAP</v>
          </cell>
          <cell r="H236">
            <v>472495</v>
          </cell>
        </row>
        <row r="237">
          <cell r="F237" t="str">
            <v>610108021</v>
          </cell>
          <cell r="G237" t="str">
            <v>Aporte Proyectos Anillo</v>
          </cell>
          <cell r="H237">
            <v>95637</v>
          </cell>
        </row>
        <row r="238">
          <cell r="F238" t="str">
            <v>610108022</v>
          </cell>
          <cell r="G238" t="str">
            <v>Aportes FONIS - Proyectos de Investigación</v>
          </cell>
          <cell r="H238">
            <v>50254</v>
          </cell>
        </row>
        <row r="239">
          <cell r="F239" t="str">
            <v>610108023</v>
          </cell>
          <cell r="G239" t="str">
            <v>Aporte Proyectos INNOVA Chile</v>
          </cell>
          <cell r="H239">
            <v>0</v>
          </cell>
        </row>
        <row r="240">
          <cell r="F240" t="str">
            <v>610108024</v>
          </cell>
          <cell r="G240" t="str">
            <v>Aporte Proyectos Basal</v>
          </cell>
          <cell r="H240">
            <v>0</v>
          </cell>
        </row>
        <row r="241">
          <cell r="G241" t="str">
            <v>Transferencias Sector Público (Años Anteriores)</v>
          </cell>
          <cell r="H241">
            <v>0</v>
          </cell>
        </row>
        <row r="242">
          <cell r="F242" t="str">
            <v>3904</v>
          </cell>
          <cell r="G242" t="str">
            <v>Bonificaciones y Aguinaldos</v>
          </cell>
          <cell r="H242">
            <v>0</v>
          </cell>
        </row>
        <row r="243">
          <cell r="F243" t="str">
            <v>5711</v>
          </cell>
          <cell r="G243" t="str">
            <v>Cátedra Presidencial</v>
          </cell>
          <cell r="H243">
            <v>0</v>
          </cell>
        </row>
        <row r="244">
          <cell r="F244" t="str">
            <v>INTERNO</v>
          </cell>
          <cell r="G244" t="str">
            <v>Apte. Suplemento Fondo Solidario [Fondo General]</v>
          </cell>
          <cell r="H244">
            <v>0</v>
          </cell>
        </row>
        <row r="245">
          <cell r="F245" t="str">
            <v>INTERNO</v>
          </cell>
          <cell r="G245" t="str">
            <v xml:space="preserve">Becas Externas Pregrado </v>
          </cell>
          <cell r="H245">
            <v>0</v>
          </cell>
        </row>
        <row r="246">
          <cell r="F246" t="str">
            <v>INTERNO</v>
          </cell>
          <cell r="G246" t="str">
            <v>Bonificación Diciembre</v>
          </cell>
          <cell r="H246">
            <v>0</v>
          </cell>
        </row>
        <row r="247">
          <cell r="H247">
            <v>0</v>
          </cell>
        </row>
        <row r="248">
          <cell r="H248">
            <v>0</v>
          </cell>
        </row>
        <row r="249">
          <cell r="F249" t="str">
            <v>3601</v>
          </cell>
          <cell r="G249" t="str">
            <v>Endeudamiento Bancario [Fondo General]</v>
          </cell>
          <cell r="H249">
            <v>0</v>
          </cell>
        </row>
        <row r="250">
          <cell r="H250">
            <v>0</v>
          </cell>
        </row>
        <row r="251">
          <cell r="F251" t="str">
            <v>3601</v>
          </cell>
          <cell r="G251" t="str">
            <v>Endeudamiento Bancario [Fondo General]</v>
          </cell>
          <cell r="H251">
            <v>0</v>
          </cell>
        </row>
        <row r="252">
          <cell r="H252">
            <v>0</v>
          </cell>
        </row>
        <row r="253">
          <cell r="F253" t="str">
            <v>XXXX</v>
          </cell>
          <cell r="H253">
            <v>0</v>
          </cell>
        </row>
        <row r="254">
          <cell r="H254">
            <v>0</v>
          </cell>
        </row>
        <row r="255">
          <cell r="H255">
            <v>0</v>
          </cell>
        </row>
        <row r="256">
          <cell r="F256" t="str">
            <v>610107002</v>
          </cell>
          <cell r="G256" t="str">
            <v>Aporte Fiscal Directo</v>
          </cell>
          <cell r="H256">
            <v>0</v>
          </cell>
        </row>
        <row r="257">
          <cell r="H257">
            <v>0</v>
          </cell>
        </row>
        <row r="258">
          <cell r="F258" t="str">
            <v>610107003</v>
          </cell>
          <cell r="G258" t="str">
            <v>Aporte Fiscal  Indirecto</v>
          </cell>
          <cell r="H258">
            <v>0</v>
          </cell>
        </row>
        <row r="259">
          <cell r="H259">
            <v>0</v>
          </cell>
        </row>
        <row r="260">
          <cell r="F260" t="str">
            <v>Interno</v>
          </cell>
          <cell r="H260">
            <v>0</v>
          </cell>
        </row>
        <row r="261">
          <cell r="H261">
            <v>0</v>
          </cell>
        </row>
        <row r="262">
          <cell r="F262" t="str">
            <v>XXXX</v>
          </cell>
          <cell r="H262">
            <v>0</v>
          </cell>
        </row>
        <row r="263">
          <cell r="H263">
            <v>0</v>
          </cell>
        </row>
        <row r="264">
          <cell r="H264">
            <v>0</v>
          </cell>
        </row>
        <row r="265">
          <cell r="F265" t="str">
            <v>INTERNO</v>
          </cell>
          <cell r="H265">
            <v>0</v>
          </cell>
        </row>
        <row r="266">
          <cell r="H266">
            <v>0</v>
          </cell>
        </row>
        <row r="267">
          <cell r="F267" t="str">
            <v>2108</v>
          </cell>
          <cell r="G267" t="str">
            <v>Recuperación Préstamos Habitacionales (Entidades Derivadas)</v>
          </cell>
          <cell r="H267">
            <v>0</v>
          </cell>
        </row>
        <row r="268">
          <cell r="F268" t="str">
            <v>2112</v>
          </cell>
          <cell r="G268" t="str">
            <v>Deudas Entidades Derivadas</v>
          </cell>
          <cell r="H268">
            <v>0</v>
          </cell>
        </row>
        <row r="269">
          <cell r="H269">
            <v>19361143</v>
          </cell>
        </row>
        <row r="270">
          <cell r="H270">
            <v>0</v>
          </cell>
        </row>
        <row r="271">
          <cell r="F271" t="str">
            <v>610108005</v>
          </cell>
          <cell r="G271" t="str">
            <v>Aporte Lotería</v>
          </cell>
          <cell r="H271">
            <v>0</v>
          </cell>
        </row>
        <row r="272">
          <cell r="H272">
            <v>19361143</v>
          </cell>
        </row>
        <row r="273">
          <cell r="F273" t="str">
            <v>2127</v>
          </cell>
          <cell r="G273" t="str">
            <v>Ingresos del Personal</v>
          </cell>
          <cell r="H273">
            <v>0</v>
          </cell>
        </row>
        <row r="274">
          <cell r="F274" t="str">
            <v>2129</v>
          </cell>
          <cell r="G274" t="str">
            <v>Derechos de Aguas</v>
          </cell>
          <cell r="H274">
            <v>0</v>
          </cell>
        </row>
        <row r="275">
          <cell r="F275" t="str">
            <v>60301041</v>
          </cell>
          <cell r="G275" t="str">
            <v>Anulación Descuento Aranceles Años Anteriores</v>
          </cell>
          <cell r="H275">
            <v>0</v>
          </cell>
        </row>
        <row r="276">
          <cell r="F276" t="str">
            <v>111401008</v>
          </cell>
          <cell r="G276" t="str">
            <v>Capacitación Anticipada</v>
          </cell>
          <cell r="H276">
            <v>0</v>
          </cell>
        </row>
        <row r="277">
          <cell r="F277" t="str">
            <v>610103004</v>
          </cell>
          <cell r="G277" t="str">
            <v>Carnet y Multas de Bibliotecas</v>
          </cell>
          <cell r="H277">
            <v>0</v>
          </cell>
        </row>
        <row r="278">
          <cell r="F278" t="str">
            <v>610104012</v>
          </cell>
          <cell r="G278" t="str">
            <v>Menor Valor Incobrabilidad  (CONTABLE)</v>
          </cell>
          <cell r="H278">
            <v>0</v>
          </cell>
        </row>
        <row r="279">
          <cell r="F279" t="str">
            <v>2126</v>
          </cell>
          <cell r="G279" t="str">
            <v>Arriendo de Bienes de Terceros</v>
          </cell>
          <cell r="H279">
            <v>0</v>
          </cell>
        </row>
        <row r="280">
          <cell r="F280" t="str">
            <v>620301001</v>
          </cell>
          <cell r="G280" t="str">
            <v>Garantías Hechas Efectivas</v>
          </cell>
          <cell r="H280">
            <v>0</v>
          </cell>
        </row>
        <row r="281">
          <cell r="F281" t="str">
            <v>620301002</v>
          </cell>
          <cell r="G281" t="str">
            <v>Otros Ingresosos del Personal</v>
          </cell>
          <cell r="H281">
            <v>0</v>
          </cell>
        </row>
        <row r="282">
          <cell r="F282" t="str">
            <v>2174</v>
          </cell>
          <cell r="G282" t="str">
            <v>Indemnización por Poliza Permanencia</v>
          </cell>
          <cell r="H282">
            <v>0</v>
          </cell>
        </row>
        <row r="283">
          <cell r="F283" t="str">
            <v>2414</v>
          </cell>
          <cell r="G283" t="str">
            <v>Sobreprecio en Otras Actividades</v>
          </cell>
          <cell r="H283">
            <v>0</v>
          </cell>
        </row>
        <row r="284">
          <cell r="F284" t="str">
            <v>2416</v>
          </cell>
          <cell r="G284" t="str">
            <v>Otros Ingresos Devolución IVA</v>
          </cell>
          <cell r="H284">
            <v>0</v>
          </cell>
        </row>
        <row r="285">
          <cell r="F285" t="str">
            <v>2701</v>
          </cell>
          <cell r="G285" t="str">
            <v>Fondos de Terceros</v>
          </cell>
          <cell r="H285">
            <v>0</v>
          </cell>
        </row>
        <row r="286">
          <cell r="F286" t="str">
            <v>2802</v>
          </cell>
          <cell r="G286" t="str">
            <v>Colocación Efectivo Equivalente</v>
          </cell>
          <cell r="H286">
            <v>0</v>
          </cell>
        </row>
        <row r="287">
          <cell r="F287" t="str">
            <v>2920</v>
          </cell>
          <cell r="G287" t="str">
            <v>Fondo renovación Planta Física</v>
          </cell>
          <cell r="H287">
            <v>0</v>
          </cell>
        </row>
        <row r="288">
          <cell r="F288" t="str">
            <v>3301</v>
          </cell>
          <cell r="G288" t="str">
            <v>Devolución Operación Renta</v>
          </cell>
          <cell r="H288">
            <v>0</v>
          </cell>
        </row>
        <row r="289">
          <cell r="F289" t="str">
            <v>3405</v>
          </cell>
          <cell r="G289" t="str">
            <v>Subsidios de Incapacidad Laboral (Años Anteriores)</v>
          </cell>
          <cell r="H289">
            <v>0</v>
          </cell>
        </row>
        <row r="290">
          <cell r="F290" t="str">
            <v>3406</v>
          </cell>
          <cell r="G290" t="str">
            <v>Ingresos  Generales  (Años Anteriores)</v>
          </cell>
          <cell r="H290">
            <v>0</v>
          </cell>
        </row>
        <row r="291">
          <cell r="F291" t="str">
            <v>3408</v>
          </cell>
          <cell r="G291" t="str">
            <v>Otros Ingresos (Años anteriores)</v>
          </cell>
          <cell r="H291">
            <v>0</v>
          </cell>
        </row>
        <row r="292">
          <cell r="F292" t="str">
            <v>620301005</v>
          </cell>
          <cell r="G292" t="str">
            <v>Indemnización por Siniestros Seguros</v>
          </cell>
          <cell r="H292">
            <v>0</v>
          </cell>
        </row>
        <row r="293">
          <cell r="F293" t="str">
            <v>620301007</v>
          </cell>
          <cell r="G293" t="str">
            <v>Otros Ingresos Operativos/Ajuste</v>
          </cell>
          <cell r="H293">
            <v>0</v>
          </cell>
        </row>
        <row r="294">
          <cell r="F294" t="str">
            <v>620301011</v>
          </cell>
          <cell r="G294" t="str">
            <v>Utilidades Venta Derechos de Agua</v>
          </cell>
          <cell r="H294">
            <v>0</v>
          </cell>
        </row>
        <row r="295">
          <cell r="F295" t="str">
            <v>620301012</v>
          </cell>
          <cell r="G295" t="str">
            <v>Devolución Subsidios S.I.L.  [RECUPERACION]</v>
          </cell>
          <cell r="H295">
            <v>0</v>
          </cell>
        </row>
        <row r="296">
          <cell r="F296" t="str">
            <v>620301017</v>
          </cell>
          <cell r="G296" t="str">
            <v>Utilidad por Diferencia de Cambio</v>
          </cell>
          <cell r="H296">
            <v>0</v>
          </cell>
        </row>
        <row r="297">
          <cell r="F297" t="str">
            <v>620301021</v>
          </cell>
          <cell r="G297" t="str">
            <v>Utilidad en Venta de Vehículos</v>
          </cell>
          <cell r="H297">
            <v>0</v>
          </cell>
        </row>
        <row r="298">
          <cell r="F298" t="str">
            <v>620301023</v>
          </cell>
          <cell r="G298" t="str">
            <v>Utilidad en Venta de Muebles y Enseres</v>
          </cell>
          <cell r="H298">
            <v>0</v>
          </cell>
        </row>
        <row r="299">
          <cell r="F299" t="str">
            <v>620301027</v>
          </cell>
          <cell r="G299" t="str">
            <v>Sala Cuna y Jardín Infantil</v>
          </cell>
          <cell r="H299">
            <v>0</v>
          </cell>
        </row>
        <row r="300">
          <cell r="F300" t="str">
            <v>620301028</v>
          </cell>
          <cell r="G300" t="str">
            <v>Ingresos por Diferencia en Recepción</v>
          </cell>
          <cell r="H300">
            <v>0</v>
          </cell>
        </row>
        <row r="301">
          <cell r="F301" t="str">
            <v>620301029</v>
          </cell>
          <cell r="G301" t="str">
            <v>Arriendo Casillero Alumnos</v>
          </cell>
          <cell r="H301">
            <v>0</v>
          </cell>
        </row>
        <row r="302">
          <cell r="F302" t="str">
            <v>620301031</v>
          </cell>
          <cell r="G302" t="str">
            <v>Credenciales Universitaria TUI</v>
          </cell>
          <cell r="H302">
            <v>0</v>
          </cell>
        </row>
        <row r="303">
          <cell r="F303" t="str">
            <v>620301033</v>
          </cell>
          <cell r="G303" t="str">
            <v>Ingreso Gestión Pasantías Tecnológicas</v>
          </cell>
          <cell r="H303">
            <v>0</v>
          </cell>
        </row>
        <row r="304">
          <cell r="F304" t="str">
            <v>620301034</v>
          </cell>
          <cell r="G304" t="str">
            <v>Uso Marca Chuncho</v>
          </cell>
          <cell r="H304">
            <v>0</v>
          </cell>
        </row>
        <row r="305">
          <cell r="F305" t="str">
            <v>620301036</v>
          </cell>
          <cell r="G305" t="str">
            <v>Descuento Personal Afecto Ley 15.076</v>
          </cell>
          <cell r="H305">
            <v>0</v>
          </cell>
        </row>
        <row r="306">
          <cell r="F306" t="str">
            <v>620301038</v>
          </cell>
          <cell r="G306" t="str">
            <v>Ingreso por Uso de Bienes Universitarios</v>
          </cell>
          <cell r="H306">
            <v>0</v>
          </cell>
        </row>
        <row r="307">
          <cell r="F307" t="str">
            <v>620301039</v>
          </cell>
          <cell r="G307" t="str">
            <v>Ingresos por Descuentos al Personal</v>
          </cell>
          <cell r="H307">
            <v>0</v>
          </cell>
        </row>
        <row r="308">
          <cell r="F308" t="str">
            <v>620301042</v>
          </cell>
          <cell r="G308" t="str">
            <v>Ingresos Aranceles Pregrado Años Anteriores</v>
          </cell>
          <cell r="H308">
            <v>0</v>
          </cell>
        </row>
        <row r="309">
          <cell r="F309" t="str">
            <v>2102</v>
          </cell>
          <cell r="G309" t="str">
            <v>Multas</v>
          </cell>
          <cell r="H309">
            <v>0</v>
          </cell>
        </row>
        <row r="310">
          <cell r="F310" t="str">
            <v>620303002</v>
          </cell>
          <cell r="G310" t="str">
            <v>Intereses Deudores y Otros</v>
          </cell>
          <cell r="H310">
            <v>47036</v>
          </cell>
        </row>
        <row r="311">
          <cell r="F311" t="str">
            <v>620305001</v>
          </cell>
          <cell r="G311" t="str">
            <v>Recuperación Gastos Notariales por Protesto</v>
          </cell>
          <cell r="H311">
            <v>0</v>
          </cell>
        </row>
        <row r="312">
          <cell r="F312" t="str">
            <v>620305004</v>
          </cell>
          <cell r="G312" t="str">
            <v>Recuperación Gastos Judiciales</v>
          </cell>
          <cell r="H312">
            <v>0</v>
          </cell>
        </row>
        <row r="313">
          <cell r="F313" t="str">
            <v>620305005</v>
          </cell>
          <cell r="G313" t="str">
            <v>Recuperación de Gastos de Cobranzas</v>
          </cell>
          <cell r="H313">
            <v>0</v>
          </cell>
        </row>
        <row r="314">
          <cell r="F314" t="str">
            <v>2131</v>
          </cell>
          <cell r="G314" t="str">
            <v>Anticipos de Clientes</v>
          </cell>
          <cell r="H314">
            <v>0</v>
          </cell>
        </row>
        <row r="315">
          <cell r="F315" t="str">
            <v>2134</v>
          </cell>
          <cell r="G315" t="str">
            <v>Recuperación Anticipo Remuneraciones Organismos</v>
          </cell>
          <cell r="H315">
            <v>0</v>
          </cell>
        </row>
        <row r="316">
          <cell r="F316" t="str">
            <v>2135</v>
          </cell>
          <cell r="G316" t="str">
            <v>Recuperación Anticipo a Contratistas</v>
          </cell>
          <cell r="H316">
            <v>0</v>
          </cell>
        </row>
        <row r="317">
          <cell r="F317" t="str">
            <v>2136</v>
          </cell>
          <cell r="G317" t="str">
            <v>Recuperación Giros a rendir</v>
          </cell>
          <cell r="H317">
            <v>0</v>
          </cell>
        </row>
        <row r="318">
          <cell r="F318" t="str">
            <v>2137</v>
          </cell>
          <cell r="G318" t="str">
            <v>Recuperación Fondo Fijo</v>
          </cell>
          <cell r="H318">
            <v>0</v>
          </cell>
        </row>
        <row r="319">
          <cell r="F319" t="str">
            <v>2138</v>
          </cell>
          <cell r="G319" t="str">
            <v>Recuperación Anticipo Proveedores</v>
          </cell>
          <cell r="H319">
            <v>0</v>
          </cell>
        </row>
        <row r="320">
          <cell r="F320" t="str">
            <v>2139</v>
          </cell>
          <cell r="G320" t="str">
            <v>Ingresos Varios</v>
          </cell>
          <cell r="H320">
            <v>0</v>
          </cell>
        </row>
        <row r="321">
          <cell r="F321" t="str">
            <v>2153</v>
          </cell>
          <cell r="G321" t="str">
            <v>Reajuste Garantía Arrendamiento</v>
          </cell>
          <cell r="H321">
            <v>0</v>
          </cell>
        </row>
        <row r="322">
          <cell r="F322" t="str">
            <v>2155</v>
          </cell>
          <cell r="G322" t="str">
            <v>Devolución Remuneraciones Académicos y No Académicos</v>
          </cell>
          <cell r="H322">
            <v>0</v>
          </cell>
        </row>
        <row r="323">
          <cell r="F323" t="str">
            <v>2156</v>
          </cell>
          <cell r="G323" t="str">
            <v>Recuperación Boletas de Garantía</v>
          </cell>
          <cell r="H323">
            <v>0</v>
          </cell>
        </row>
        <row r="324">
          <cell r="F324" t="str">
            <v>2157</v>
          </cell>
          <cell r="G324" t="str">
            <v>Recaudación DICOM</v>
          </cell>
          <cell r="H324">
            <v>0</v>
          </cell>
        </row>
        <row r="325">
          <cell r="F325" t="str">
            <v>2158</v>
          </cell>
          <cell r="G325" t="str">
            <v>Compra US$ al Mercado</v>
          </cell>
          <cell r="H325">
            <v>0</v>
          </cell>
        </row>
        <row r="326">
          <cell r="F326" t="str">
            <v>2161</v>
          </cell>
          <cell r="G326" t="str">
            <v>Ajuste Ingresos de Operación</v>
          </cell>
          <cell r="H326">
            <v>0</v>
          </cell>
        </row>
        <row r="327">
          <cell r="F327" t="str">
            <v>2168</v>
          </cell>
          <cell r="G327" t="str">
            <v>Otros Ingresos No Operacionales</v>
          </cell>
          <cell r="H327">
            <v>0</v>
          </cell>
        </row>
        <row r="328">
          <cell r="F328" t="str">
            <v>620308049</v>
          </cell>
          <cell r="G328" t="str">
            <v>Recursos por Progr. VAE Fdo. de Imagen Instit.</v>
          </cell>
          <cell r="H328">
            <v>8158</v>
          </cell>
        </row>
        <row r="329">
          <cell r="F329" t="str">
            <v>620309001</v>
          </cell>
          <cell r="G329" t="str">
            <v>Traspasos de Recursos</v>
          </cell>
          <cell r="H329">
            <v>771</v>
          </cell>
        </row>
        <row r="330">
          <cell r="F330" t="str">
            <v>620309002</v>
          </cell>
          <cell r="G330" t="str">
            <v>Traspaso de Recursos a Fondef</v>
          </cell>
          <cell r="H330">
            <v>0</v>
          </cell>
        </row>
        <row r="331">
          <cell r="F331" t="str">
            <v>620309005</v>
          </cell>
          <cell r="G331" t="str">
            <v>Ventas Internas</v>
          </cell>
          <cell r="H331">
            <v>147088</v>
          </cell>
        </row>
        <row r="332">
          <cell r="F332" t="str">
            <v>2106</v>
          </cell>
          <cell r="G332" t="str">
            <v>Cheques Caducados Varios</v>
          </cell>
          <cell r="H332">
            <v>0</v>
          </cell>
        </row>
        <row r="333">
          <cell r="F333" t="str">
            <v>2107</v>
          </cell>
          <cell r="G333" t="str">
            <v>Legados</v>
          </cell>
          <cell r="H333">
            <v>0</v>
          </cell>
        </row>
        <row r="334">
          <cell r="F334" t="str">
            <v>2109</v>
          </cell>
          <cell r="G334" t="str">
            <v>Recuperación Préstamo Bienestar Estudiantil</v>
          </cell>
          <cell r="H334">
            <v>0</v>
          </cell>
        </row>
        <row r="335">
          <cell r="F335" t="str">
            <v>2110</v>
          </cell>
          <cell r="G335" t="str">
            <v>Cheques Protestados Varios</v>
          </cell>
          <cell r="H335">
            <v>0</v>
          </cell>
        </row>
        <row r="336">
          <cell r="F336" t="str">
            <v>2111</v>
          </cell>
          <cell r="G336" t="str">
            <v>Ingresos Sumarios en Trámites</v>
          </cell>
          <cell r="H336">
            <v>0</v>
          </cell>
        </row>
        <row r="337">
          <cell r="F337" t="str">
            <v>620301034</v>
          </cell>
          <cell r="G337" t="str">
            <v>Convenio Deportivo con Azul Azul S.A.</v>
          </cell>
          <cell r="H337">
            <v>0</v>
          </cell>
        </row>
        <row r="338">
          <cell r="F338" t="str">
            <v>2113</v>
          </cell>
          <cell r="G338" t="str">
            <v>Flujos Transitorios de Ingresos</v>
          </cell>
          <cell r="H338">
            <v>0</v>
          </cell>
        </row>
        <row r="339">
          <cell r="F339" t="str">
            <v>2114</v>
          </cell>
          <cell r="G339" t="str">
            <v>Reemplazo de Cheques</v>
          </cell>
          <cell r="H339">
            <v>0</v>
          </cell>
        </row>
        <row r="340">
          <cell r="F340" t="str">
            <v>2118</v>
          </cell>
          <cell r="G340" t="str">
            <v>Cheques de Sueldos Caducados</v>
          </cell>
          <cell r="H340">
            <v>0</v>
          </cell>
        </row>
        <row r="341">
          <cell r="F341" t="str">
            <v>2119</v>
          </cell>
          <cell r="G341" t="str">
            <v>Multas Atrasos Pagos Aranceles</v>
          </cell>
          <cell r="H341">
            <v>0</v>
          </cell>
        </row>
        <row r="342">
          <cell r="G342" t="str">
            <v>INTERNO (Endeudamiento Interno)</v>
          </cell>
          <cell r="H342">
            <v>0</v>
          </cell>
        </row>
        <row r="343">
          <cell r="F343" t="str">
            <v>620309006</v>
          </cell>
          <cell r="G343" t="str">
            <v>Intereses DAP  INTERNO</v>
          </cell>
          <cell r="H343">
            <v>0</v>
          </cell>
        </row>
        <row r="344">
          <cell r="F344" t="str">
            <v>620309011</v>
          </cell>
          <cell r="G344" t="str">
            <v>Fondo de Magister</v>
          </cell>
          <cell r="H344">
            <v>0</v>
          </cell>
        </row>
        <row r="345">
          <cell r="F345" t="str">
            <v>620309012</v>
          </cell>
          <cell r="G345" t="str">
            <v>Actividades Estudiantiles</v>
          </cell>
          <cell r="H345">
            <v>0</v>
          </cell>
        </row>
        <row r="346">
          <cell r="F346" t="str">
            <v>620309014</v>
          </cell>
          <cell r="G346" t="str">
            <v xml:space="preserve">Fondecyt Gasto de Administración </v>
          </cell>
          <cell r="H346">
            <v>0</v>
          </cell>
        </row>
        <row r="347">
          <cell r="F347" t="str">
            <v>620309015</v>
          </cell>
          <cell r="G347" t="str">
            <v>Fondo Central de Investigación</v>
          </cell>
          <cell r="H347">
            <v>80265</v>
          </cell>
        </row>
        <row r="348">
          <cell r="F348" t="str">
            <v>620309018</v>
          </cell>
          <cell r="G348" t="str">
            <v>Traspaso DTI y Otros</v>
          </cell>
          <cell r="H348">
            <v>0</v>
          </cell>
        </row>
        <row r="349">
          <cell r="F349" t="str">
            <v>620309038</v>
          </cell>
          <cell r="G349" t="str">
            <v>Intereses Préstamos Internos Organismos</v>
          </cell>
          <cell r="H349">
            <v>0</v>
          </cell>
        </row>
        <row r="350">
          <cell r="F350" t="str">
            <v>620309041</v>
          </cell>
          <cell r="G350" t="str">
            <v>Fondef Gasto de Administración Superior 50% NC</v>
          </cell>
          <cell r="H350">
            <v>0</v>
          </cell>
        </row>
        <row r="351">
          <cell r="F351" t="str">
            <v>620309042</v>
          </cell>
          <cell r="G351" t="str">
            <v>Fondef Gto. de Administración Superior 50% Org.</v>
          </cell>
          <cell r="H351">
            <v>17571</v>
          </cell>
        </row>
        <row r="352">
          <cell r="F352" t="str">
            <v>620309043</v>
          </cell>
          <cell r="G352" t="str">
            <v xml:space="preserve">Fondef Gasto de Administración Superior 50% </v>
          </cell>
          <cell r="H352">
            <v>0</v>
          </cell>
        </row>
        <row r="353">
          <cell r="F353" t="str">
            <v>620309050</v>
          </cell>
          <cell r="G353" t="str">
            <v>Traspaso Mecesup</v>
          </cell>
          <cell r="H353">
            <v>54961</v>
          </cell>
        </row>
        <row r="354">
          <cell r="F354" t="str">
            <v>620309053</v>
          </cell>
          <cell r="G354" t="str">
            <v>Becas Arancel SYLFF</v>
          </cell>
          <cell r="H354">
            <v>0</v>
          </cell>
        </row>
        <row r="355">
          <cell r="F355" t="str">
            <v>620309057</v>
          </cell>
          <cell r="G355" t="str">
            <v>Aporte Extraordinario Apoyo Activ. Académica</v>
          </cell>
          <cell r="H355">
            <v>0</v>
          </cell>
        </row>
        <row r="356">
          <cell r="F356" t="str">
            <v>620309059</v>
          </cell>
          <cell r="G356" t="str">
            <v>Aporte Funcionamiento MAC 1 Y 2</v>
          </cell>
          <cell r="H356">
            <v>0</v>
          </cell>
        </row>
        <row r="357">
          <cell r="F357" t="str">
            <v>620309061</v>
          </cell>
          <cell r="G357" t="str">
            <v>Desarrollo de Infraestructura Deportiva Estudiantil</v>
          </cell>
          <cell r="H357">
            <v>0</v>
          </cell>
        </row>
        <row r="358">
          <cell r="F358" t="str">
            <v>620309065</v>
          </cell>
          <cell r="G358" t="str">
            <v>Traspaso Recurso Venta de Base DEMRE</v>
          </cell>
          <cell r="H358">
            <v>0</v>
          </cell>
        </row>
        <row r="359">
          <cell r="F359" t="str">
            <v>620309067</v>
          </cell>
          <cell r="G359" t="str">
            <v>Traspaso de Recursos entre Centro de Costos</v>
          </cell>
          <cell r="H359">
            <v>0</v>
          </cell>
        </row>
        <row r="360">
          <cell r="F360" t="str">
            <v>620309068</v>
          </cell>
          <cell r="G360" t="str">
            <v xml:space="preserve">Traspaso de Recursos Casa Central </v>
          </cell>
        </row>
        <row r="361">
          <cell r="G361" t="str">
            <v>Otros [Transferencias a los Organismos]</v>
          </cell>
          <cell r="H361">
            <v>19005293</v>
          </cell>
        </row>
        <row r="362">
          <cell r="F362" t="str">
            <v>620311001</v>
          </cell>
          <cell r="G362" t="str">
            <v>Transferencias Aporte Institucional</v>
          </cell>
          <cell r="H362">
            <v>9293049</v>
          </cell>
        </row>
        <row r="363">
          <cell r="F363" t="str">
            <v>620311004</v>
          </cell>
          <cell r="G363" t="str">
            <v>Transferencias Aporte Aranceles</v>
          </cell>
          <cell r="H363">
            <v>7234652</v>
          </cell>
        </row>
        <row r="364">
          <cell r="F364" t="str">
            <v>620311002</v>
          </cell>
          <cell r="G364" t="str">
            <v>Descentral. 50% Aranceles Años Anter.</v>
          </cell>
          <cell r="H364">
            <v>390283</v>
          </cell>
        </row>
        <row r="365">
          <cell r="F365" t="str">
            <v>620311003</v>
          </cell>
          <cell r="G365" t="str">
            <v>Aporte AFI</v>
          </cell>
          <cell r="H365">
            <v>350649</v>
          </cell>
        </row>
        <row r="366">
          <cell r="F366" t="str">
            <v>620313030</v>
          </cell>
          <cell r="G366" t="str">
            <v>Remesa Subsidio Incapacidad Laboral (S.I.L.)</v>
          </cell>
          <cell r="H366">
            <v>315495</v>
          </cell>
        </row>
        <row r="367">
          <cell r="F367" t="str">
            <v>620308045</v>
          </cell>
          <cell r="G367" t="str">
            <v>Aporte no Recurrente</v>
          </cell>
          <cell r="H367">
            <v>0</v>
          </cell>
        </row>
        <row r="368">
          <cell r="G368" t="str">
            <v>Aguinaldos, Bonificaciones y Otros</v>
          </cell>
          <cell r="H368">
            <v>320711</v>
          </cell>
        </row>
        <row r="369">
          <cell r="G369" t="str">
            <v>Programas Estudiantiles</v>
          </cell>
          <cell r="H369">
            <v>0</v>
          </cell>
        </row>
        <row r="370">
          <cell r="G370" t="str">
            <v>Programa de Desarrollo</v>
          </cell>
          <cell r="H370">
            <v>0</v>
          </cell>
        </row>
        <row r="371">
          <cell r="G371" t="str">
            <v>Programa Infraestructura</v>
          </cell>
          <cell r="H371">
            <v>0</v>
          </cell>
        </row>
        <row r="372">
          <cell r="F372" t="str">
            <v>620309054</v>
          </cell>
          <cell r="G372" t="str">
            <v>Overhead 2% Sobre Ingresos Org.(F.G. Tesorería)</v>
          </cell>
          <cell r="H372">
            <v>-192490</v>
          </cell>
        </row>
        <row r="373">
          <cell r="F373" t="str">
            <v>620309064</v>
          </cell>
          <cell r="G373" t="str">
            <v>Aporte Organismos Bienes Inmuebles</v>
          </cell>
          <cell r="H373">
            <v>0</v>
          </cell>
        </row>
        <row r="374">
          <cell r="F374" t="str">
            <v xml:space="preserve"> </v>
          </cell>
          <cell r="G374" t="str">
            <v>Overhead 3% Sobre Ingresos Post Grado</v>
          </cell>
          <cell r="H374">
            <v>0</v>
          </cell>
        </row>
        <row r="375">
          <cell r="G375" t="str">
            <v>Recursos Proyectos Planta Física</v>
          </cell>
          <cell r="H375">
            <v>0</v>
          </cell>
        </row>
        <row r="376">
          <cell r="G376" t="str">
            <v>Gastos Generales Fdo. General</v>
          </cell>
          <cell r="H376">
            <v>0</v>
          </cell>
        </row>
        <row r="377">
          <cell r="G377" t="str">
            <v>Recursos FDI</v>
          </cell>
          <cell r="H377">
            <v>0</v>
          </cell>
        </row>
        <row r="378">
          <cell r="G378" t="str">
            <v>Otros Rec. Fdo. Gral.- Dev. Prestamos (Capital)</v>
          </cell>
          <cell r="H378">
            <v>0</v>
          </cell>
        </row>
        <row r="379">
          <cell r="F379" t="str">
            <v>620308118</v>
          </cell>
          <cell r="G379" t="str">
            <v>Bono Mejoramiento Renta Acádemica</v>
          </cell>
          <cell r="H379">
            <v>1292944</v>
          </cell>
        </row>
        <row r="380">
          <cell r="H380">
            <v>1146972</v>
          </cell>
        </row>
        <row r="381">
          <cell r="F381" t="str">
            <v>110100000</v>
          </cell>
          <cell r="G381" t="str">
            <v>Saldo Inicial de Caja [Disponible Balance]</v>
          </cell>
          <cell r="H381">
            <v>1103102</v>
          </cell>
        </row>
        <row r="382">
          <cell r="F382" t="str">
            <v>110201001</v>
          </cell>
          <cell r="G382" t="str">
            <v xml:space="preserve">Colocaciones </v>
          </cell>
          <cell r="H382">
            <v>0</v>
          </cell>
        </row>
        <row r="383">
          <cell r="F383" t="str">
            <v>110807043</v>
          </cell>
          <cell r="G383" t="str">
            <v>Depósitos en Pesos</v>
          </cell>
          <cell r="H383">
            <v>0</v>
          </cell>
        </row>
        <row r="384">
          <cell r="F384" t="str">
            <v>110807044/034</v>
          </cell>
          <cell r="G384" t="str">
            <v>Fdos. Custodia US$</v>
          </cell>
          <cell r="H384">
            <v>42888</v>
          </cell>
        </row>
        <row r="385">
          <cell r="F385" t="str">
            <v>110807045</v>
          </cell>
          <cell r="G385" t="str">
            <v>Fdos.Custodia Euros en FGT</v>
          </cell>
          <cell r="H385">
            <v>982</v>
          </cell>
        </row>
        <row r="393">
          <cell r="F393" t="str">
            <v>6108</v>
          </cell>
          <cell r="G393" t="str">
            <v>Remuneraciones personal Directivo (Ajuste)</v>
          </cell>
          <cell r="H393">
            <v>362151</v>
          </cell>
        </row>
        <row r="394">
          <cell r="H394">
            <v>11934183</v>
          </cell>
        </row>
        <row r="395">
          <cell r="F395" t="str">
            <v>510101003</v>
          </cell>
          <cell r="G395" t="str">
            <v>Remuneraciones Personal Académico</v>
          </cell>
          <cell r="H395">
            <v>5733079</v>
          </cell>
        </row>
        <row r="396">
          <cell r="F396" t="str">
            <v>510101004</v>
          </cell>
          <cell r="G396" t="str">
            <v>Remuneraciones Personal  Ley 15.076</v>
          </cell>
          <cell r="H396">
            <v>5287731</v>
          </cell>
        </row>
        <row r="397">
          <cell r="F397" t="str">
            <v>510101014</v>
          </cell>
          <cell r="G397" t="str">
            <v>Productividad Personal Académico</v>
          </cell>
          <cell r="H397">
            <v>498472</v>
          </cell>
        </row>
        <row r="398">
          <cell r="F398" t="str">
            <v>510101015</v>
          </cell>
          <cell r="G398" t="str">
            <v>Productividad  Personal ley 15.076</v>
          </cell>
          <cell r="H398">
            <v>414901</v>
          </cell>
        </row>
        <row r="399">
          <cell r="H399">
            <v>7148976</v>
          </cell>
        </row>
        <row r="400">
          <cell r="F400" t="str">
            <v>510101005</v>
          </cell>
          <cell r="G400" t="str">
            <v>Remuneraciones Personal  No Académico</v>
          </cell>
          <cell r="H400">
            <v>6604006</v>
          </cell>
        </row>
        <row r="401">
          <cell r="F401" t="str">
            <v>510101006</v>
          </cell>
          <cell r="G401" t="str">
            <v>Remuneraciones Personal NASA</v>
          </cell>
          <cell r="H401">
            <v>0</v>
          </cell>
        </row>
        <row r="402">
          <cell r="F402" t="str">
            <v>510101016</v>
          </cell>
          <cell r="G402" t="str">
            <v>Productividad Personal  No Académico</v>
          </cell>
          <cell r="H402">
            <v>544970</v>
          </cell>
        </row>
        <row r="403">
          <cell r="H403">
            <v>2917107</v>
          </cell>
        </row>
        <row r="404">
          <cell r="F404" t="str">
            <v>8514</v>
          </cell>
          <cell r="G404" t="str">
            <v>Impto. 10 y 20% Retención Honorarios</v>
          </cell>
          <cell r="H404">
            <v>0</v>
          </cell>
        </row>
        <row r="405">
          <cell r="F405" t="str">
            <v>510102001</v>
          </cell>
          <cell r="G405" t="str">
            <v>Honorarios</v>
          </cell>
          <cell r="H405">
            <v>2917107</v>
          </cell>
        </row>
        <row r="406">
          <cell r="H406">
            <v>12867</v>
          </cell>
        </row>
        <row r="407">
          <cell r="F407" t="str">
            <v>6304</v>
          </cell>
          <cell r="G407" t="str">
            <v>Viáticos</v>
          </cell>
          <cell r="H407">
            <v>0</v>
          </cell>
        </row>
        <row r="408">
          <cell r="F408" t="str">
            <v>510206005</v>
          </cell>
          <cell r="G408" t="str">
            <v>Viáticos</v>
          </cell>
          <cell r="H408">
            <v>12867</v>
          </cell>
        </row>
        <row r="409">
          <cell r="H409">
            <v>171825</v>
          </cell>
        </row>
        <row r="410">
          <cell r="F410" t="str">
            <v>510102002</v>
          </cell>
          <cell r="G410" t="str">
            <v>Horas Extraordinarias</v>
          </cell>
          <cell r="H410">
            <v>171825</v>
          </cell>
        </row>
        <row r="411">
          <cell r="H411">
            <v>0</v>
          </cell>
        </row>
        <row r="412">
          <cell r="F412" t="str">
            <v>510102003</v>
          </cell>
          <cell r="G412" t="str">
            <v>Jornales</v>
          </cell>
          <cell r="H412">
            <v>0</v>
          </cell>
        </row>
        <row r="413">
          <cell r="H413">
            <v>0</v>
          </cell>
        </row>
        <row r="414">
          <cell r="F414" t="str">
            <v>xxxx</v>
          </cell>
          <cell r="H414">
            <v>0</v>
          </cell>
        </row>
        <row r="415">
          <cell r="H415">
            <v>5788805</v>
          </cell>
        </row>
        <row r="416">
          <cell r="H416">
            <v>899012</v>
          </cell>
        </row>
        <row r="417">
          <cell r="F417" t="str">
            <v>510204001</v>
          </cell>
          <cell r="G417" t="str">
            <v>Consumo de Electricidad</v>
          </cell>
          <cell r="H417">
            <v>569430</v>
          </cell>
        </row>
        <row r="418">
          <cell r="F418" t="str">
            <v>510204002</v>
          </cell>
          <cell r="G418" t="str">
            <v>Consumo de Agua</v>
          </cell>
          <cell r="H418">
            <v>105300</v>
          </cell>
        </row>
        <row r="419">
          <cell r="F419" t="str">
            <v>510204003</v>
          </cell>
          <cell r="G419" t="str">
            <v>Consumo de Gas</v>
          </cell>
          <cell r="H419">
            <v>68628</v>
          </cell>
        </row>
        <row r="420">
          <cell r="F420" t="str">
            <v>510204004</v>
          </cell>
          <cell r="G420" t="str">
            <v>Consumo Telefónico</v>
          </cell>
          <cell r="H420">
            <v>88550</v>
          </cell>
        </row>
        <row r="421">
          <cell r="F421" t="str">
            <v>510204005</v>
          </cell>
          <cell r="G421" t="str">
            <v xml:space="preserve">Líneas de Comunicación </v>
          </cell>
          <cell r="H421">
            <v>67104</v>
          </cell>
        </row>
        <row r="422">
          <cell r="H422">
            <v>287612</v>
          </cell>
        </row>
        <row r="423">
          <cell r="F423" t="str">
            <v>510201041</v>
          </cell>
          <cell r="G423" t="str">
            <v>Subscripciones Electrónicas</v>
          </cell>
          <cell r="H423">
            <v>0</v>
          </cell>
        </row>
        <row r="424">
          <cell r="F424" t="str">
            <v>510209001</v>
          </cell>
          <cell r="G424" t="str">
            <v>Diarios y Revistas para Biblioteca</v>
          </cell>
          <cell r="H424">
            <v>0</v>
          </cell>
        </row>
        <row r="425">
          <cell r="F425" t="str">
            <v>510209002</v>
          </cell>
          <cell r="G425" t="str">
            <v>Libros y Otros para Bibliotecas</v>
          </cell>
          <cell r="H425">
            <v>287612</v>
          </cell>
        </row>
        <row r="426">
          <cell r="H426">
            <v>187668</v>
          </cell>
        </row>
        <row r="427">
          <cell r="F427" t="str">
            <v>510201002</v>
          </cell>
          <cell r="G427" t="str">
            <v>Publicidad y Difusión</v>
          </cell>
          <cell r="H427">
            <v>147746</v>
          </cell>
        </row>
        <row r="428">
          <cell r="F428" t="str">
            <v>510201003</v>
          </cell>
          <cell r="G428" t="str">
            <v>Servicios Impresión</v>
          </cell>
          <cell r="H428">
            <v>39922</v>
          </cell>
        </row>
        <row r="429">
          <cell r="F429" t="str">
            <v>510201015</v>
          </cell>
          <cell r="G429" t="str">
            <v>Impresión y Publicaciones CIEPLAN</v>
          </cell>
          <cell r="H429">
            <v>0</v>
          </cell>
        </row>
        <row r="430">
          <cell r="F430" t="str">
            <v>510201032</v>
          </cell>
          <cell r="G430" t="str">
            <v>Comunicaciones</v>
          </cell>
          <cell r="H430">
            <v>0</v>
          </cell>
        </row>
        <row r="431">
          <cell r="H431">
            <v>171154</v>
          </cell>
        </row>
        <row r="432">
          <cell r="F432" t="str">
            <v>510203001</v>
          </cell>
          <cell r="G432" t="str">
            <v>Arriendo de Inmuebles</v>
          </cell>
          <cell r="H432">
            <v>0</v>
          </cell>
        </row>
        <row r="433">
          <cell r="F433" t="str">
            <v>510203002</v>
          </cell>
          <cell r="G433" t="str">
            <v>Arriendo de Bienes Muebles</v>
          </cell>
          <cell r="H433">
            <v>169718</v>
          </cell>
        </row>
        <row r="434">
          <cell r="F434" t="str">
            <v>510203003</v>
          </cell>
          <cell r="G434" t="str">
            <v>Arriendo de Vehículos</v>
          </cell>
          <cell r="H434">
            <v>1436</v>
          </cell>
        </row>
        <row r="435">
          <cell r="F435" t="str">
            <v>510203005</v>
          </cell>
          <cell r="G435" t="str">
            <v>Arriendo Mobiliario</v>
          </cell>
          <cell r="H435">
            <v>0</v>
          </cell>
        </row>
        <row r="436">
          <cell r="F436" t="str">
            <v>510203006</v>
          </cell>
          <cell r="G436" t="str">
            <v>Arriendo Inmueble Fundación</v>
          </cell>
          <cell r="H436">
            <v>0</v>
          </cell>
        </row>
        <row r="437">
          <cell r="F437" t="str">
            <v>510203007</v>
          </cell>
          <cell r="G437" t="str">
            <v>Arriendo Equipos Fundación</v>
          </cell>
          <cell r="H437">
            <v>0</v>
          </cell>
        </row>
        <row r="438">
          <cell r="F438" t="str">
            <v>510203008</v>
          </cell>
          <cell r="G438" t="str">
            <v>Arriendo de Equipos Médicos</v>
          </cell>
          <cell r="H438">
            <v>0</v>
          </cell>
        </row>
        <row r="439">
          <cell r="F439" t="str">
            <v>510203010</v>
          </cell>
          <cell r="G439" t="str">
            <v>Arriendo de Bienes Inmuebles</v>
          </cell>
          <cell r="H439">
            <v>0</v>
          </cell>
        </row>
        <row r="440">
          <cell r="H440">
            <v>174692</v>
          </cell>
        </row>
        <row r="441">
          <cell r="F441" t="str">
            <v>510201011</v>
          </cell>
          <cell r="G441" t="str">
            <v>Servicios de Computación Externos</v>
          </cell>
          <cell r="H441">
            <v>52411</v>
          </cell>
        </row>
        <row r="442">
          <cell r="F442" t="str">
            <v>510202004</v>
          </cell>
          <cell r="G442" t="str">
            <v>Mantención y Repar. Equipos de Computación</v>
          </cell>
          <cell r="H442">
            <v>30226</v>
          </cell>
        </row>
        <row r="443">
          <cell r="F443" t="str">
            <v>510203004</v>
          </cell>
          <cell r="G443" t="str">
            <v>Arriendo de Equipos Computacionales</v>
          </cell>
          <cell r="H443">
            <v>0</v>
          </cell>
        </row>
        <row r="444">
          <cell r="F444" t="str">
            <v>510203009</v>
          </cell>
          <cell r="G444" t="str">
            <v>Arriendo de Licencias Computacionales</v>
          </cell>
        </row>
        <row r="445">
          <cell r="F445" t="str">
            <v>510207020</v>
          </cell>
          <cell r="G445" t="str">
            <v>Compra de Programas Computacional</v>
          </cell>
          <cell r="H445">
            <v>15401</v>
          </cell>
        </row>
        <row r="446">
          <cell r="F446" t="str">
            <v>510207021</v>
          </cell>
          <cell r="G446" t="str">
            <v>Material de Usos y Consumo Computacional</v>
          </cell>
          <cell r="H446">
            <v>76654</v>
          </cell>
        </row>
        <row r="447">
          <cell r="H447">
            <v>4068667</v>
          </cell>
        </row>
        <row r="448">
          <cell r="H448">
            <v>885374</v>
          </cell>
        </row>
        <row r="449">
          <cell r="F449" t="str">
            <v>6513</v>
          </cell>
          <cell r="G449" t="str">
            <v>Imprenta</v>
          </cell>
          <cell r="H449">
            <v>0</v>
          </cell>
        </row>
        <row r="450">
          <cell r="F450" t="str">
            <v>510102005</v>
          </cell>
          <cell r="G450" t="str">
            <v>Comisiones a Vendedores</v>
          </cell>
          <cell r="H450">
            <v>0</v>
          </cell>
        </row>
        <row r="451">
          <cell r="F451" t="str">
            <v>6502</v>
          </cell>
          <cell r="G451" t="str">
            <v>Cobranza y Otros Análogos</v>
          </cell>
          <cell r="H451">
            <v>0</v>
          </cell>
        </row>
        <row r="452">
          <cell r="F452" t="str">
            <v>6520</v>
          </cell>
          <cell r="G452" t="str">
            <v>Fotocopias</v>
          </cell>
          <cell r="H452">
            <v>0</v>
          </cell>
        </row>
        <row r="453">
          <cell r="F453" t="str">
            <v>8531</v>
          </cell>
          <cell r="G453" t="str">
            <v>Cursos y Seminarios</v>
          </cell>
          <cell r="H453">
            <v>0</v>
          </cell>
        </row>
        <row r="454">
          <cell r="F454" t="str">
            <v>510102007</v>
          </cell>
          <cell r="G454" t="str">
            <v>Vinculaciones Médicas</v>
          </cell>
          <cell r="H454">
            <v>0</v>
          </cell>
        </row>
        <row r="455">
          <cell r="F455" t="str">
            <v>6307</v>
          </cell>
          <cell r="G455" t="str">
            <v>Comisiones a  Recaudadores</v>
          </cell>
          <cell r="H455">
            <v>0</v>
          </cell>
        </row>
        <row r="456">
          <cell r="F456" t="str">
            <v>510103001</v>
          </cell>
          <cell r="G456" t="str">
            <v>Trabajos Profesionales</v>
          </cell>
          <cell r="H456">
            <v>181621</v>
          </cell>
        </row>
        <row r="457">
          <cell r="F457" t="str">
            <v>510103002</v>
          </cell>
          <cell r="G457" t="str">
            <v>Trabajos Ténicos Administrativos</v>
          </cell>
          <cell r="H457">
            <v>22</v>
          </cell>
        </row>
        <row r="458">
          <cell r="F458" t="str">
            <v>510103003</v>
          </cell>
          <cell r="G458" t="str">
            <v>Trabajos Manuales</v>
          </cell>
          <cell r="H458">
            <v>0</v>
          </cell>
        </row>
        <row r="459">
          <cell r="F459" t="str">
            <v>510201001</v>
          </cell>
          <cell r="G459" t="str">
            <v>Transporte y Correo</v>
          </cell>
          <cell r="H459">
            <v>39551</v>
          </cell>
        </row>
        <row r="460">
          <cell r="F460" t="str">
            <v>510201004</v>
          </cell>
          <cell r="G460" t="str">
            <v>Encuadernación y Empastes</v>
          </cell>
          <cell r="H460">
            <v>1659</v>
          </cell>
        </row>
        <row r="461">
          <cell r="F461" t="str">
            <v>510201005</v>
          </cell>
          <cell r="G461" t="str">
            <v>Reproducciones</v>
          </cell>
          <cell r="H461">
            <v>145753</v>
          </cell>
        </row>
        <row r="462">
          <cell r="F462" t="str">
            <v>510201006</v>
          </cell>
          <cell r="G462" t="str">
            <v>Afiliaciones Entid. Nacionales e Internacionales</v>
          </cell>
          <cell r="H462">
            <v>0</v>
          </cell>
        </row>
        <row r="463">
          <cell r="F463" t="str">
            <v>510201012</v>
          </cell>
          <cell r="G463" t="str">
            <v>Matrícula Cursos y Seminarios</v>
          </cell>
          <cell r="H463">
            <v>58211</v>
          </cell>
        </row>
        <row r="464">
          <cell r="F464" t="str">
            <v>510201013</v>
          </cell>
          <cell r="G464" t="str">
            <v>Movilización</v>
          </cell>
          <cell r="H464">
            <v>15717</v>
          </cell>
        </row>
        <row r="465">
          <cell r="F465" t="str">
            <v>510201014</v>
          </cell>
          <cell r="G465" t="str">
            <v>Patentes y Permisos de Circulación</v>
          </cell>
          <cell r="H465">
            <v>718</v>
          </cell>
        </row>
        <row r="466">
          <cell r="F466" t="str">
            <v>510201016</v>
          </cell>
          <cell r="G466" t="str">
            <v>Otros Servicios No Personales</v>
          </cell>
          <cell r="H466">
            <v>0</v>
          </cell>
        </row>
        <row r="467">
          <cell r="F467" t="str">
            <v>510201017</v>
          </cell>
          <cell r="G467" t="str">
            <v>Salas Cuna</v>
          </cell>
          <cell r="H467">
            <v>19415</v>
          </cell>
        </row>
        <row r="468">
          <cell r="F468" t="str">
            <v>510201018</v>
          </cell>
          <cell r="G468" t="str">
            <v>Vigilancias</v>
          </cell>
          <cell r="H468">
            <v>4653</v>
          </cell>
        </row>
        <row r="469">
          <cell r="F469" t="str">
            <v>510201021</v>
          </cell>
          <cell r="G469" t="str">
            <v>Servicio de Alimentación</v>
          </cell>
          <cell r="H469">
            <v>131758</v>
          </cell>
        </row>
        <row r="470">
          <cell r="F470" t="str">
            <v>510201022</v>
          </cell>
          <cell r="G470" t="str">
            <v>Aseo</v>
          </cell>
          <cell r="H470">
            <v>253681</v>
          </cell>
        </row>
        <row r="471">
          <cell r="F471" t="str">
            <v>510201023</v>
          </cell>
          <cell r="G471" t="str">
            <v>Reparación de Ropa</v>
          </cell>
          <cell r="H471">
            <v>0</v>
          </cell>
        </row>
        <row r="472">
          <cell r="F472" t="str">
            <v>510201025</v>
          </cell>
          <cell r="G472" t="str">
            <v>Asesorías Externas</v>
          </cell>
          <cell r="H472">
            <v>7359</v>
          </cell>
        </row>
        <row r="473">
          <cell r="F473" t="str">
            <v>510201026</v>
          </cell>
          <cell r="G473" t="str">
            <v>Lavandería</v>
          </cell>
          <cell r="H473">
            <v>1021</v>
          </cell>
        </row>
        <row r="474">
          <cell r="F474" t="str">
            <v>510201027</v>
          </cell>
          <cell r="G474" t="str">
            <v>Análisis de Muestras</v>
          </cell>
          <cell r="H474">
            <v>24071</v>
          </cell>
        </row>
        <row r="475">
          <cell r="F475" t="str">
            <v>510201028</v>
          </cell>
          <cell r="G475" t="str">
            <v>Encuestas</v>
          </cell>
          <cell r="H475">
            <v>0</v>
          </cell>
        </row>
        <row r="476">
          <cell r="F476" t="str">
            <v>510201029</v>
          </cell>
          <cell r="G476" t="str">
            <v>Desinfección</v>
          </cell>
          <cell r="H476">
            <v>0</v>
          </cell>
        </row>
        <row r="477">
          <cell r="F477" t="str">
            <v>510201030</v>
          </cell>
          <cell r="G477" t="str">
            <v>Servicios de Atención</v>
          </cell>
          <cell r="H477">
            <v>0</v>
          </cell>
        </row>
        <row r="478">
          <cell r="F478" t="str">
            <v>510201031</v>
          </cell>
          <cell r="G478" t="str">
            <v>Gastos por Tasación</v>
          </cell>
          <cell r="H478">
            <v>0</v>
          </cell>
        </row>
        <row r="479">
          <cell r="F479" t="str">
            <v>510201033</v>
          </cell>
          <cell r="G479" t="str">
            <v>Contratación de Estudios e Investigación</v>
          </cell>
          <cell r="H479">
            <v>0</v>
          </cell>
        </row>
        <row r="480">
          <cell r="F480" t="str">
            <v>510201034</v>
          </cell>
          <cell r="G480" t="str">
            <v>Custodia</v>
          </cell>
          <cell r="H480">
            <v>0</v>
          </cell>
        </row>
        <row r="481">
          <cell r="F481" t="str">
            <v>510201035</v>
          </cell>
          <cell r="G481" t="str">
            <v>Producción de Eventos</v>
          </cell>
          <cell r="H481">
            <v>0</v>
          </cell>
        </row>
        <row r="482">
          <cell r="F482" t="str">
            <v>510201036</v>
          </cell>
          <cell r="G482" t="str">
            <v>Levantamiento y Aprobación de Planos</v>
          </cell>
          <cell r="H482">
            <v>0</v>
          </cell>
        </row>
        <row r="483">
          <cell r="F483" t="str">
            <v>510201039</v>
          </cell>
          <cell r="G483" t="str">
            <v>Prestaciones Médicas</v>
          </cell>
          <cell r="H483">
            <v>164</v>
          </cell>
        </row>
        <row r="484">
          <cell r="F484" t="str">
            <v>520207012</v>
          </cell>
          <cell r="G484" t="str">
            <v>Retiro de Residuos Orgánicos</v>
          </cell>
          <cell r="H484">
            <v>0</v>
          </cell>
        </row>
        <row r="485">
          <cell r="F485" t="str">
            <v>520207013</v>
          </cell>
          <cell r="G485" t="str">
            <v>Retiro de escombros</v>
          </cell>
          <cell r="H485">
            <v>0</v>
          </cell>
        </row>
        <row r="486">
          <cell r="F486" t="str">
            <v>8572</v>
          </cell>
          <cell r="G486" t="str">
            <v>Progr. Identidades Culturales</v>
          </cell>
          <cell r="H486">
            <v>0</v>
          </cell>
        </row>
        <row r="487">
          <cell r="F487" t="str">
            <v>520207016</v>
          </cell>
          <cell r="G487" t="str">
            <v xml:space="preserve">Premios </v>
          </cell>
          <cell r="H487">
            <v>0</v>
          </cell>
        </row>
        <row r="488">
          <cell r="F488" t="str">
            <v>520207017</v>
          </cell>
          <cell r="G488" t="str">
            <v>Contribuciones y Aseo Municipal</v>
          </cell>
          <cell r="H488">
            <v>0</v>
          </cell>
        </row>
        <row r="489">
          <cell r="H489">
            <v>844116</v>
          </cell>
        </row>
        <row r="490">
          <cell r="F490" t="str">
            <v>510202001</v>
          </cell>
          <cell r="G490" t="str">
            <v>Mantención y Reparación de Bs. Inmuebles</v>
          </cell>
          <cell r="H490">
            <v>758445</v>
          </cell>
        </row>
        <row r="491">
          <cell r="F491" t="str">
            <v>510202002</v>
          </cell>
          <cell r="G491" t="str">
            <v>Mantención y Reparación de Bs. Muebles</v>
          </cell>
          <cell r="H491">
            <v>63656</v>
          </cell>
        </row>
        <row r="492">
          <cell r="F492" t="str">
            <v>510202003</v>
          </cell>
          <cell r="G492" t="str">
            <v>Mantención y Reparación de Vehículos</v>
          </cell>
          <cell r="H492">
            <v>21963</v>
          </cell>
        </row>
        <row r="493">
          <cell r="F493" t="str">
            <v>510202005</v>
          </cell>
          <cell r="G493" t="str">
            <v>Mantención de Maquinaria y Equipos</v>
          </cell>
          <cell r="H493">
            <v>52</v>
          </cell>
        </row>
        <row r="494">
          <cell r="H494">
            <v>1151341</v>
          </cell>
        </row>
        <row r="495">
          <cell r="F495" t="str">
            <v>7223</v>
          </cell>
          <cell r="G495" t="str">
            <v>Materiales, Repuestos Utilización Diverso</v>
          </cell>
          <cell r="H495">
            <v>0</v>
          </cell>
        </row>
        <row r="496">
          <cell r="G496" t="str">
            <v>Gastos Varios</v>
          </cell>
          <cell r="H496">
            <v>0</v>
          </cell>
        </row>
        <row r="497">
          <cell r="F497" t="str">
            <v>7702</v>
          </cell>
          <cell r="G497" t="str">
            <v>Otros  Gastos Operacionales</v>
          </cell>
          <cell r="H497">
            <v>0</v>
          </cell>
        </row>
        <row r="498">
          <cell r="F498" t="str">
            <v>8404</v>
          </cell>
          <cell r="G498" t="str">
            <v>Otros gastos (Años Anteriores)</v>
          </cell>
          <cell r="H498">
            <v>0</v>
          </cell>
        </row>
        <row r="499">
          <cell r="F499" t="str">
            <v>8523</v>
          </cell>
          <cell r="G499" t="str">
            <v>Fondo Fijo</v>
          </cell>
          <cell r="H499">
            <v>0</v>
          </cell>
        </row>
        <row r="500">
          <cell r="F500" t="str">
            <v>8527</v>
          </cell>
          <cell r="G500" t="str">
            <v>Fondo a Rendir</v>
          </cell>
          <cell r="H500">
            <v>0</v>
          </cell>
        </row>
        <row r="501">
          <cell r="F501" t="str">
            <v>510207001</v>
          </cell>
          <cell r="G501" t="str">
            <v>Compra de materiales de Oficina</v>
          </cell>
          <cell r="H501">
            <v>109779</v>
          </cell>
        </row>
        <row r="502">
          <cell r="F502" t="str">
            <v>510207002</v>
          </cell>
          <cell r="G502" t="str">
            <v>Artículos de Aseo</v>
          </cell>
          <cell r="H502">
            <v>88204</v>
          </cell>
        </row>
        <row r="503">
          <cell r="F503" t="str">
            <v>510207003</v>
          </cell>
          <cell r="G503" t="str">
            <v>Diarios, Revistas y Libros</v>
          </cell>
          <cell r="H503">
            <v>13741</v>
          </cell>
        </row>
        <row r="504">
          <cell r="F504" t="str">
            <v>510207004</v>
          </cell>
          <cell r="G504" t="str">
            <v>Articulos Alimenticios</v>
          </cell>
          <cell r="H504">
            <v>40495</v>
          </cell>
        </row>
        <row r="505">
          <cell r="F505" t="str">
            <v>510207005</v>
          </cell>
          <cell r="G505" t="str">
            <v>Artículos Alimenticios para  Animales</v>
          </cell>
          <cell r="H505">
            <v>23709</v>
          </cell>
        </row>
        <row r="506">
          <cell r="F506" t="str">
            <v>510207006</v>
          </cell>
          <cell r="G506" t="str">
            <v>Material Productos Agropecuarios y Forestal</v>
          </cell>
          <cell r="H506">
            <v>0</v>
          </cell>
        </row>
        <row r="507">
          <cell r="F507" t="str">
            <v>510207007</v>
          </cell>
          <cell r="G507" t="str">
            <v xml:space="preserve">Material y Productos Químicos de laboratorio </v>
          </cell>
          <cell r="H507">
            <v>646744</v>
          </cell>
        </row>
        <row r="508">
          <cell r="F508" t="str">
            <v>510207008</v>
          </cell>
          <cell r="G508" t="str">
            <v>Productos Farmacéuticos</v>
          </cell>
          <cell r="H508">
            <v>0</v>
          </cell>
        </row>
        <row r="509">
          <cell r="F509" t="str">
            <v>510207009</v>
          </cell>
          <cell r="G509" t="str">
            <v>Materiales y Utiles Quirúrgico y Odontológicos</v>
          </cell>
          <cell r="H509">
            <v>0</v>
          </cell>
        </row>
        <row r="510">
          <cell r="F510" t="str">
            <v>510207010</v>
          </cell>
          <cell r="G510" t="str">
            <v>Material Eléctrico, Optico y Mecánico</v>
          </cell>
          <cell r="H510">
            <v>39894</v>
          </cell>
        </row>
        <row r="511">
          <cell r="F511" t="str">
            <v>510207011</v>
          </cell>
          <cell r="G511" t="str">
            <v>Herramienta Menores</v>
          </cell>
          <cell r="H511">
            <v>0</v>
          </cell>
        </row>
        <row r="512">
          <cell r="F512" t="str">
            <v>510207012</v>
          </cell>
          <cell r="G512" t="str">
            <v>Compra de Animales</v>
          </cell>
          <cell r="H512">
            <v>5249</v>
          </cell>
        </row>
        <row r="513">
          <cell r="F513" t="str">
            <v>510207013</v>
          </cell>
          <cell r="G513" t="str">
            <v>Vestuario,  Prendas Diversas</v>
          </cell>
          <cell r="H513">
            <v>29529</v>
          </cell>
        </row>
        <row r="514">
          <cell r="F514" t="str">
            <v>510207014</v>
          </cell>
          <cell r="G514" t="str">
            <v>Textiles y Ropa de Cama</v>
          </cell>
          <cell r="H514">
            <v>3739</v>
          </cell>
        </row>
        <row r="515">
          <cell r="F515" t="str">
            <v>510207015</v>
          </cell>
          <cell r="G515" t="str">
            <v>Menaje  Oficina, Casinos y Otros</v>
          </cell>
          <cell r="H515">
            <v>127</v>
          </cell>
        </row>
        <row r="516">
          <cell r="F516" t="str">
            <v>510207016</v>
          </cell>
          <cell r="G516" t="str">
            <v>Artículos Deportivos</v>
          </cell>
          <cell r="H516">
            <v>4383</v>
          </cell>
        </row>
        <row r="517">
          <cell r="F517" t="str">
            <v>510207017</v>
          </cell>
          <cell r="G517" t="str">
            <v>Material Fotográfico y Arte</v>
          </cell>
          <cell r="H517">
            <v>759</v>
          </cell>
        </row>
        <row r="518">
          <cell r="F518" t="str">
            <v>510207018</v>
          </cell>
          <cell r="G518" t="str">
            <v>Material Magnético</v>
          </cell>
          <cell r="H518">
            <v>0</v>
          </cell>
        </row>
        <row r="519">
          <cell r="F519" t="str">
            <v>510207019</v>
          </cell>
          <cell r="G519" t="str">
            <v>Escenografía</v>
          </cell>
          <cell r="H519">
            <v>0</v>
          </cell>
        </row>
        <row r="520">
          <cell r="F520" t="str">
            <v>510207022</v>
          </cell>
          <cell r="G520" t="str">
            <v>Material Didáctico BID</v>
          </cell>
          <cell r="H520">
            <v>0</v>
          </cell>
        </row>
        <row r="521">
          <cell r="F521" t="str">
            <v>510207023</v>
          </cell>
          <cell r="G521" t="str">
            <v>Otras Compras de Bienes Fungibles</v>
          </cell>
          <cell r="H521">
            <v>0</v>
          </cell>
        </row>
        <row r="522">
          <cell r="F522" t="str">
            <v>510207024</v>
          </cell>
          <cell r="G522" t="str">
            <v>Insumos Clínicos</v>
          </cell>
          <cell r="H522">
            <v>0</v>
          </cell>
        </row>
        <row r="523">
          <cell r="F523" t="str">
            <v>510207025</v>
          </cell>
          <cell r="G523" t="str">
            <v>Material Radiográfico</v>
          </cell>
          <cell r="H523">
            <v>0</v>
          </cell>
        </row>
        <row r="524">
          <cell r="F524" t="str">
            <v>7218</v>
          </cell>
          <cell r="G524" t="str">
            <v>Equipos Menores Diversos</v>
          </cell>
          <cell r="H524">
            <v>0</v>
          </cell>
        </row>
        <row r="525">
          <cell r="F525" t="str">
            <v>510207026</v>
          </cell>
          <cell r="G525" t="str">
            <v>Medicamentos</v>
          </cell>
          <cell r="H525">
            <v>0</v>
          </cell>
        </row>
        <row r="526">
          <cell r="F526" t="str">
            <v>510207027</v>
          </cell>
          <cell r="G526" t="str">
            <v>Calzado</v>
          </cell>
          <cell r="H526">
            <v>0</v>
          </cell>
        </row>
        <row r="527">
          <cell r="F527" t="str">
            <v>7428</v>
          </cell>
          <cell r="G527" t="str">
            <v>Trabajos Agrícolas y Ganaderos</v>
          </cell>
          <cell r="H527">
            <v>0</v>
          </cell>
        </row>
        <row r="528">
          <cell r="F528" t="str">
            <v>510207028</v>
          </cell>
          <cell r="G528" t="str">
            <v>Producto Elaborado, Cuero, Caucho, Plástico</v>
          </cell>
          <cell r="H528">
            <v>0</v>
          </cell>
        </row>
        <row r="529">
          <cell r="F529" t="str">
            <v>510207029</v>
          </cell>
          <cell r="G529" t="str">
            <v>Materias Primas y Semielaborada</v>
          </cell>
          <cell r="H529">
            <v>0</v>
          </cell>
        </row>
        <row r="530">
          <cell r="F530" t="str">
            <v>510207030</v>
          </cell>
          <cell r="G530" t="str">
            <v>Fertilizantes, Insecticida, Fungicida</v>
          </cell>
          <cell r="H530">
            <v>0</v>
          </cell>
        </row>
        <row r="531">
          <cell r="F531" t="str">
            <v>510207031</v>
          </cell>
          <cell r="G531" t="str">
            <v>Repuestos Diversos Vehículo Motor</v>
          </cell>
          <cell r="H531">
            <v>0</v>
          </cell>
        </row>
        <row r="532">
          <cell r="F532" t="str">
            <v>510207032</v>
          </cell>
          <cell r="G532" t="str">
            <v>Bienes No Inventariables</v>
          </cell>
          <cell r="H532">
            <v>121168</v>
          </cell>
        </row>
        <row r="533">
          <cell r="F533" t="str">
            <v>510207033</v>
          </cell>
          <cell r="G533" t="str">
            <v>Reactivos</v>
          </cell>
          <cell r="H533">
            <v>4593</v>
          </cell>
        </row>
        <row r="534">
          <cell r="F534" t="str">
            <v>510207034</v>
          </cell>
          <cell r="G534" t="str">
            <v>Gases Clínicos en Cilindros</v>
          </cell>
          <cell r="H534">
            <v>0</v>
          </cell>
        </row>
        <row r="535">
          <cell r="F535" t="str">
            <v>510207035</v>
          </cell>
          <cell r="G535" t="str">
            <v>Oxigeno Líquido a la Red</v>
          </cell>
          <cell r="H535">
            <v>0</v>
          </cell>
        </row>
        <row r="536">
          <cell r="F536" t="str">
            <v>510207036</v>
          </cell>
          <cell r="G536" t="str">
            <v>Derivaciones de Pacientes</v>
          </cell>
          <cell r="H536">
            <v>0</v>
          </cell>
        </row>
        <row r="537">
          <cell r="F537" t="str">
            <v>510207037</v>
          </cell>
          <cell r="G537" t="str">
            <v>Carbón y Leña para Consumo</v>
          </cell>
          <cell r="H537">
            <v>0</v>
          </cell>
        </row>
        <row r="538">
          <cell r="F538" t="str">
            <v>510207038</v>
          </cell>
          <cell r="G538" t="str">
            <v>Material de Matadero y Prod.del Mar</v>
          </cell>
          <cell r="H538">
            <v>0</v>
          </cell>
        </row>
        <row r="539">
          <cell r="F539" t="str">
            <v>510207039</v>
          </cell>
          <cell r="G539" t="str">
            <v>Insumos para Imprenta</v>
          </cell>
          <cell r="H539">
            <v>0</v>
          </cell>
        </row>
        <row r="540">
          <cell r="F540" t="str">
            <v>510207040</v>
          </cell>
          <cell r="G540" t="str">
            <v>Artículos para Docencia</v>
          </cell>
          <cell r="H540">
            <v>19228</v>
          </cell>
        </row>
        <row r="541">
          <cell r="H541">
            <v>21197</v>
          </cell>
        </row>
        <row r="542">
          <cell r="F542" t="str">
            <v>510208001</v>
          </cell>
          <cell r="G542" t="str">
            <v>Combustibles y Lubricantes para Vehículos</v>
          </cell>
          <cell r="H542">
            <v>20248</v>
          </cell>
        </row>
        <row r="543">
          <cell r="F543" t="str">
            <v>510208002</v>
          </cell>
          <cell r="G543" t="str">
            <v>Combustibles y Lubricante Otros Usos</v>
          </cell>
          <cell r="H543">
            <v>949</v>
          </cell>
        </row>
        <row r="544">
          <cell r="H544">
            <v>295974</v>
          </cell>
        </row>
        <row r="545">
          <cell r="F545" t="str">
            <v>510205001</v>
          </cell>
          <cell r="G545" t="str">
            <v>Gastos de Representación Documentado</v>
          </cell>
          <cell r="H545">
            <v>20156</v>
          </cell>
        </row>
        <row r="546">
          <cell r="F546" t="str">
            <v>510206001</v>
          </cell>
          <cell r="G546" t="str">
            <v>Pasajes y Movilización Territorio Nacional</v>
          </cell>
          <cell r="H546">
            <v>14595</v>
          </cell>
        </row>
        <row r="547">
          <cell r="F547" t="str">
            <v>510206002</v>
          </cell>
          <cell r="G547" t="str">
            <v>Pasajes Fuera Del Territorio Nacional</v>
          </cell>
          <cell r="H547">
            <v>12484</v>
          </cell>
        </row>
        <row r="548">
          <cell r="F548" t="str">
            <v>510206003</v>
          </cell>
          <cell r="G548" t="str">
            <v>Gastos Permanencia Territorio Nacional</v>
          </cell>
          <cell r="H548">
            <v>167832</v>
          </cell>
        </row>
        <row r="549">
          <cell r="F549" t="str">
            <v>510206004</v>
          </cell>
          <cell r="G549" t="str">
            <v>Gastos Permanencia Fuera Territorio Nacional</v>
          </cell>
          <cell r="H549">
            <v>80907</v>
          </cell>
        </row>
        <row r="550">
          <cell r="F550" t="str">
            <v>7107</v>
          </cell>
          <cell r="G550" t="str">
            <v>Gastos de Representación sin Documentación</v>
          </cell>
          <cell r="H550">
            <v>0</v>
          </cell>
        </row>
        <row r="551">
          <cell r="F551" t="str">
            <v>7108</v>
          </cell>
          <cell r="G551" t="str">
            <v>Gastos de Representación Libre Disposición</v>
          </cell>
          <cell r="H551">
            <v>0</v>
          </cell>
        </row>
        <row r="552">
          <cell r="F552" t="str">
            <v>7109</v>
          </cell>
          <cell r="G552" t="str">
            <v>Gtos. Representación Libre Disposición del Rector</v>
          </cell>
          <cell r="H552">
            <v>0</v>
          </cell>
        </row>
        <row r="553">
          <cell r="H553">
            <v>0</v>
          </cell>
        </row>
        <row r="554">
          <cell r="F554" t="str">
            <v>8524</v>
          </cell>
          <cell r="G554" t="str">
            <v>Anticipo a Proveedores</v>
          </cell>
          <cell r="H554">
            <v>0</v>
          </cell>
        </row>
        <row r="555">
          <cell r="F555" t="str">
            <v>8525</v>
          </cell>
          <cell r="G555" t="str">
            <v>Anticipos a Contratistas</v>
          </cell>
          <cell r="H555">
            <v>0</v>
          </cell>
        </row>
        <row r="556">
          <cell r="F556" t="str">
            <v>8528</v>
          </cell>
          <cell r="G556" t="str">
            <v>Anticipos Importaciones</v>
          </cell>
          <cell r="H556">
            <v>0</v>
          </cell>
        </row>
        <row r="557">
          <cell r="F557" t="str">
            <v>8526</v>
          </cell>
          <cell r="G557" t="str">
            <v>Anticipo Remuneraciones Organismos</v>
          </cell>
          <cell r="H557">
            <v>0</v>
          </cell>
        </row>
        <row r="558">
          <cell r="H558">
            <v>870665</v>
          </cell>
        </row>
        <row r="559">
          <cell r="G559" t="str">
            <v>Otorgamiento Préstamos Internos L.P.</v>
          </cell>
          <cell r="H559">
            <v>0</v>
          </cell>
        </row>
        <row r="560">
          <cell r="F560" t="str">
            <v>8501</v>
          </cell>
          <cell r="G560" t="str">
            <v>ley de Accidente del Trabajo</v>
          </cell>
          <cell r="H560">
            <v>0</v>
          </cell>
        </row>
        <row r="561">
          <cell r="F561" t="str">
            <v>510101009</v>
          </cell>
          <cell r="G561" t="str">
            <v>Aguinaldo y Bonificaciones Legales</v>
          </cell>
          <cell r="H561">
            <v>300302</v>
          </cell>
        </row>
        <row r="562">
          <cell r="F562" t="str">
            <v>510104001</v>
          </cell>
          <cell r="G562" t="str">
            <v>1% Fondo Bono Laboral Personal Académico</v>
          </cell>
          <cell r="H562">
            <v>10638</v>
          </cell>
        </row>
        <row r="563">
          <cell r="F563" t="str">
            <v>510104002</v>
          </cell>
          <cell r="G563" t="str">
            <v>1% Fdo. Bono Laboral Pers. Afecto Ley 15.076</v>
          </cell>
          <cell r="H563">
            <v>11302</v>
          </cell>
        </row>
        <row r="564">
          <cell r="F564" t="str">
            <v>510104003</v>
          </cell>
          <cell r="G564" t="str">
            <v>1% Fdo. Bono Laboral Personal No Académico</v>
          </cell>
          <cell r="H564">
            <v>18759</v>
          </cell>
        </row>
        <row r="565">
          <cell r="F565" t="str">
            <v>510104004</v>
          </cell>
          <cell r="G565" t="str">
            <v>Ley de Accidente del Trabajo Pers. Académico</v>
          </cell>
          <cell r="H565">
            <v>4378</v>
          </cell>
        </row>
        <row r="566">
          <cell r="F566" t="str">
            <v>510104005</v>
          </cell>
          <cell r="G566" t="str">
            <v>Ley de Accidente del Trabajo Afecto Ley 15.076</v>
          </cell>
          <cell r="H566">
            <v>3401</v>
          </cell>
        </row>
        <row r="567">
          <cell r="F567" t="str">
            <v>510104006</v>
          </cell>
          <cell r="G567" t="str">
            <v>Ley de Accidente del Trabajo Pers. No Académico</v>
          </cell>
          <cell r="H567">
            <v>4395</v>
          </cell>
        </row>
        <row r="568">
          <cell r="F568" t="str">
            <v>510104007</v>
          </cell>
          <cell r="G568" t="str">
            <v>Aporte Empleador por Trabajo Pesado</v>
          </cell>
          <cell r="H568">
            <v>0</v>
          </cell>
        </row>
        <row r="569">
          <cell r="F569" t="str">
            <v>510104008</v>
          </cell>
          <cell r="G569" t="str">
            <v>Apte. Seguro Invalidez y Sobrev. Pers. Académico</v>
          </cell>
          <cell r="H569">
            <v>73959</v>
          </cell>
        </row>
        <row r="570">
          <cell r="F570" t="str">
            <v>510104009</v>
          </cell>
          <cell r="G570" t="str">
            <v>Apte. Seguro Invalidez y Sobrev. Pers. No Académico</v>
          </cell>
          <cell r="H570">
            <v>101638</v>
          </cell>
        </row>
        <row r="571">
          <cell r="F571" t="str">
            <v>510104010</v>
          </cell>
          <cell r="G571" t="str">
            <v>Apte. Seguro Invalidez y Sobrev. Pers. Ley 15.076</v>
          </cell>
          <cell r="H571">
            <v>61664</v>
          </cell>
        </row>
        <row r="572">
          <cell r="F572" t="str">
            <v>510201007</v>
          </cell>
          <cell r="G572" t="str">
            <v>Gastos Notariales</v>
          </cell>
          <cell r="H572">
            <v>463</v>
          </cell>
        </row>
        <row r="573">
          <cell r="F573" t="str">
            <v>510201008</v>
          </cell>
          <cell r="G573" t="str">
            <v>Gastos de Comercio Exterior</v>
          </cell>
          <cell r="H573">
            <v>3546</v>
          </cell>
        </row>
        <row r="574">
          <cell r="F574" t="str">
            <v>510201009</v>
          </cell>
          <cell r="G574" t="str">
            <v>Seguros Varios</v>
          </cell>
          <cell r="H574">
            <v>5639</v>
          </cell>
        </row>
        <row r="575">
          <cell r="F575" t="str">
            <v>510201010</v>
          </cell>
          <cell r="G575" t="str">
            <v>Comisiones por Cobranza</v>
          </cell>
          <cell r="H575">
            <v>0</v>
          </cell>
        </row>
        <row r="576">
          <cell r="F576" t="str">
            <v>510201024</v>
          </cell>
          <cell r="G576" t="str">
            <v>Gastos Comunes</v>
          </cell>
          <cell r="H576">
            <v>0</v>
          </cell>
        </row>
        <row r="577">
          <cell r="F577" t="str">
            <v>510201037</v>
          </cell>
          <cell r="G577" t="str">
            <v>Gastos de Aduanas</v>
          </cell>
          <cell r="H577">
            <v>0</v>
          </cell>
        </row>
        <row r="578">
          <cell r="F578" t="str">
            <v>510201038</v>
          </cell>
          <cell r="G578" t="str">
            <v>Credenciales</v>
          </cell>
          <cell r="H578">
            <v>0</v>
          </cell>
        </row>
        <row r="579">
          <cell r="F579" t="str">
            <v>510201040</v>
          </cell>
          <cell r="G579" t="str">
            <v>Derechos Municipales</v>
          </cell>
          <cell r="H579">
            <v>0</v>
          </cell>
        </row>
        <row r="580">
          <cell r="F580" t="str">
            <v>510201041</v>
          </cell>
          <cell r="G580" t="str">
            <v>Suscripciones Electrónicas</v>
          </cell>
          <cell r="H580">
            <v>0</v>
          </cell>
        </row>
        <row r="581">
          <cell r="F581" t="str">
            <v>510201042</v>
          </cell>
          <cell r="G581" t="str">
            <v>Informes Comerciales</v>
          </cell>
          <cell r="H581">
            <v>0</v>
          </cell>
        </row>
        <row r="582">
          <cell r="F582" t="str">
            <v>510201043</v>
          </cell>
          <cell r="G582" t="str">
            <v>Derechos de Marca</v>
          </cell>
          <cell r="H582">
            <v>0</v>
          </cell>
        </row>
        <row r="583">
          <cell r="F583" t="str">
            <v>510201044</v>
          </cell>
          <cell r="G583" t="str">
            <v>Innovaciones Universitarias</v>
          </cell>
          <cell r="H583">
            <v>0</v>
          </cell>
        </row>
        <row r="584">
          <cell r="F584" t="str">
            <v>510201045</v>
          </cell>
          <cell r="G584" t="str">
            <v>Gastos de Administración Alumno en el Exterior</v>
          </cell>
          <cell r="H584">
            <v>0</v>
          </cell>
        </row>
        <row r="585">
          <cell r="F585" t="str">
            <v>510201046</v>
          </cell>
          <cell r="G585" t="str">
            <v>Derecho de Autor</v>
          </cell>
          <cell r="H585">
            <v>0</v>
          </cell>
        </row>
        <row r="586">
          <cell r="F586" t="str">
            <v>510201047</v>
          </cell>
          <cell r="G586" t="str">
            <v>Anulac. Inter. Deveng.Arancel Años Anteriores</v>
          </cell>
          <cell r="H586">
            <v>0</v>
          </cell>
        </row>
        <row r="587">
          <cell r="F587" t="str">
            <v>510204005</v>
          </cell>
          <cell r="G587" t="str">
            <v>Castigo Documentos Protestados</v>
          </cell>
          <cell r="H587">
            <v>58025</v>
          </cell>
        </row>
        <row r="588">
          <cell r="F588" t="str">
            <v>510214006</v>
          </cell>
          <cell r="G588" t="str">
            <v>Castigo Fondo Fijo a Rendir</v>
          </cell>
          <cell r="H588">
            <v>0</v>
          </cell>
        </row>
        <row r="589">
          <cell r="F589" t="str">
            <v>510214011</v>
          </cell>
          <cell r="G589" t="str">
            <v>Condonación Aranceles Años Anteriores</v>
          </cell>
          <cell r="H589">
            <v>0</v>
          </cell>
        </row>
        <row r="590">
          <cell r="F590" t="str">
            <v>510215001</v>
          </cell>
          <cell r="G590" t="str">
            <v>I.V.A. Crédito Fiscal</v>
          </cell>
          <cell r="H590">
            <v>0</v>
          </cell>
        </row>
        <row r="591">
          <cell r="F591" t="str">
            <v>510219001</v>
          </cell>
          <cell r="G591" t="str">
            <v>Capacitación SENCE</v>
          </cell>
          <cell r="H591">
            <v>0</v>
          </cell>
        </row>
        <row r="592">
          <cell r="F592" t="str">
            <v>520103001</v>
          </cell>
          <cell r="G592" t="str">
            <v>Gastos Bancarios Operación en Pesos</v>
          </cell>
          <cell r="H592">
            <v>6690</v>
          </cell>
        </row>
        <row r="593">
          <cell r="F593" t="str">
            <v>520103002</v>
          </cell>
          <cell r="G593" t="str">
            <v>Impuesto Timbre Pagar</v>
          </cell>
          <cell r="H593">
            <v>0</v>
          </cell>
        </row>
        <row r="594">
          <cell r="F594" t="str">
            <v>520104002</v>
          </cell>
          <cell r="G594" t="str">
            <v>Otros Gastos Financieros Judiciales</v>
          </cell>
          <cell r="H594">
            <v>0</v>
          </cell>
        </row>
        <row r="595">
          <cell r="F595" t="str">
            <v>520104003</v>
          </cell>
          <cell r="G595" t="str">
            <v>Descuento por Pronto Pago (Aranceles)</v>
          </cell>
          <cell r="H595">
            <v>0</v>
          </cell>
        </row>
        <row r="596">
          <cell r="F596" t="str">
            <v>520104005</v>
          </cell>
          <cell r="G596" t="str">
            <v>Gastos Judiciales</v>
          </cell>
          <cell r="H596">
            <v>164</v>
          </cell>
        </row>
        <row r="597">
          <cell r="F597" t="str">
            <v>520104007</v>
          </cell>
          <cell r="G597" t="str">
            <v>Intereses y Comisiones</v>
          </cell>
          <cell r="H597">
            <v>0</v>
          </cell>
        </row>
        <row r="598">
          <cell r="F598" t="str">
            <v>520104008</v>
          </cell>
          <cell r="G598" t="str">
            <v>Restitución Descuento Arancel Años Anteriores</v>
          </cell>
          <cell r="H598">
            <v>0</v>
          </cell>
        </row>
        <row r="599">
          <cell r="F599" t="str">
            <v>520205006</v>
          </cell>
          <cell r="G599" t="str">
            <v>Pérdida por Venta con Leaseback</v>
          </cell>
          <cell r="H599">
            <v>0</v>
          </cell>
        </row>
        <row r="600">
          <cell r="F600" t="str">
            <v>520206001</v>
          </cell>
          <cell r="G600" t="str">
            <v>Imprevistos</v>
          </cell>
          <cell r="H600">
            <v>0</v>
          </cell>
        </row>
        <row r="601">
          <cell r="F601" t="str">
            <v>520207001</v>
          </cell>
          <cell r="G601" t="str">
            <v>Garantías Hechas Efectivas</v>
          </cell>
          <cell r="H601">
            <v>0</v>
          </cell>
        </row>
        <row r="602">
          <cell r="F602" t="str">
            <v>520207004</v>
          </cell>
          <cell r="G602" t="str">
            <v>Pérdida en Empresas Relacionadas</v>
          </cell>
          <cell r="H602">
            <v>0</v>
          </cell>
        </row>
        <row r="603">
          <cell r="F603" t="str">
            <v>520207008</v>
          </cell>
          <cell r="G603" t="str">
            <v>Disminución de Ingresos Aranceles Postgrado</v>
          </cell>
          <cell r="H603">
            <v>0</v>
          </cell>
        </row>
        <row r="604">
          <cell r="F604" t="str">
            <v>520207010</v>
          </cell>
          <cell r="G604" t="str">
            <v>Indemnización Art.148 Ley 18.834</v>
          </cell>
          <cell r="H604">
            <v>0</v>
          </cell>
        </row>
        <row r="605">
          <cell r="F605" t="str">
            <v>520207011</v>
          </cell>
          <cell r="G605" t="str">
            <v>Pérdida por diferencia de cambio</v>
          </cell>
          <cell r="H605">
            <v>0</v>
          </cell>
        </row>
        <row r="606">
          <cell r="F606" t="str">
            <v>520207014</v>
          </cell>
          <cell r="G606" t="str">
            <v>Devolución Excedentes Proyectos de Investig.</v>
          </cell>
          <cell r="H606">
            <v>1325</v>
          </cell>
        </row>
        <row r="607">
          <cell r="F607" t="str">
            <v>520207015</v>
          </cell>
          <cell r="G607" t="str">
            <v>Anulación por Servicios no Realizados</v>
          </cell>
          <cell r="H607">
            <v>0</v>
          </cell>
        </row>
        <row r="608">
          <cell r="F608" t="str">
            <v>520207018</v>
          </cell>
          <cell r="G608" t="str">
            <v>Indemnización  Ley Nº 20.044/2005. Art. 4º</v>
          </cell>
          <cell r="H608">
            <v>0</v>
          </cell>
        </row>
        <row r="609">
          <cell r="F609" t="str">
            <v>520207019</v>
          </cell>
          <cell r="G609" t="str">
            <v>Devolución de Becas PSU-Beca JUNAEB</v>
          </cell>
          <cell r="H609">
            <v>0</v>
          </cell>
        </row>
        <row r="610">
          <cell r="F610" t="str">
            <v>8502</v>
          </cell>
          <cell r="G610" t="str">
            <v>Gtos.Com.Cobranza Arancel/Gtos.Cobranza FSCU</v>
          </cell>
          <cell r="H610">
            <v>0</v>
          </cell>
        </row>
        <row r="611">
          <cell r="F611" t="str">
            <v>520207028</v>
          </cell>
          <cell r="G611" t="str">
            <v>Gastos Aranceles Años Anteriores</v>
          </cell>
          <cell r="H611">
            <v>0</v>
          </cell>
        </row>
        <row r="612">
          <cell r="F612" t="str">
            <v>520207029</v>
          </cell>
          <cell r="G612" t="str">
            <v>Incent. al Retiro Ley N° 20.374 Pers. Ley N° 15.076</v>
          </cell>
          <cell r="H612">
            <v>0</v>
          </cell>
        </row>
        <row r="613">
          <cell r="F613" t="str">
            <v>520207030</v>
          </cell>
          <cell r="G613" t="str">
            <v>Incent. al Retiro Ley N° 20.374 Pers. No Académico</v>
          </cell>
          <cell r="H613">
            <v>0</v>
          </cell>
        </row>
        <row r="614">
          <cell r="F614" t="str">
            <v>520207031</v>
          </cell>
          <cell r="G614" t="str">
            <v>Incent. al Retiro Ley N° 20.374 Pers. Académico</v>
          </cell>
          <cell r="H614">
            <v>0</v>
          </cell>
        </row>
        <row r="615">
          <cell r="F615" t="str">
            <v>520207032</v>
          </cell>
          <cell r="G615" t="str">
            <v>Devolución de Aporte de Entidades Públicas</v>
          </cell>
          <cell r="H615">
            <v>0</v>
          </cell>
        </row>
        <row r="616">
          <cell r="F616" t="str">
            <v>520208001</v>
          </cell>
          <cell r="G616" t="str">
            <v>Multas e Intereses Imposiciones</v>
          </cell>
          <cell r="H616">
            <v>0</v>
          </cell>
        </row>
        <row r="617">
          <cell r="F617" t="str">
            <v>520208002</v>
          </cell>
          <cell r="G617" t="str">
            <v>Multas e Intereses Impuestos</v>
          </cell>
          <cell r="H617">
            <v>0</v>
          </cell>
        </row>
        <row r="618">
          <cell r="F618" t="str">
            <v>520208003</v>
          </cell>
          <cell r="G618" t="str">
            <v>Otras Multas e Intereses</v>
          </cell>
          <cell r="H618">
            <v>0</v>
          </cell>
        </row>
        <row r="619">
          <cell r="F619" t="str">
            <v>520209005</v>
          </cell>
          <cell r="G619" t="str">
            <v>Perdida por Diferencia de Cambio</v>
          </cell>
          <cell r="H619">
            <v>0</v>
          </cell>
        </row>
        <row r="620">
          <cell r="F620" t="str">
            <v>520213055</v>
          </cell>
          <cell r="G620" t="str">
            <v>Compra Directa Estampillas U. Organismo</v>
          </cell>
          <cell r="H620">
            <v>0</v>
          </cell>
        </row>
        <row r="621">
          <cell r="F621" t="str">
            <v>520214001</v>
          </cell>
          <cell r="G621" t="str">
            <v>Trasp. de Recursos/Apte.Senado y C. Evaluación</v>
          </cell>
          <cell r="H621">
            <v>0</v>
          </cell>
        </row>
        <row r="622">
          <cell r="F622" t="str">
            <v>520214002</v>
          </cell>
          <cell r="G622" t="str">
            <v>Traspaso de Recursos Fondef</v>
          </cell>
          <cell r="H622">
            <v>0</v>
          </cell>
        </row>
        <row r="623">
          <cell r="F623" t="str">
            <v>520214004</v>
          </cell>
          <cell r="G623" t="str">
            <v>Compras Internas</v>
          </cell>
          <cell r="H623">
            <v>127767</v>
          </cell>
        </row>
        <row r="624">
          <cell r="F624" t="str">
            <v>520214006</v>
          </cell>
          <cell r="G624" t="str">
            <v>Intereses Depósitos a Plazos</v>
          </cell>
          <cell r="H624">
            <v>0</v>
          </cell>
        </row>
        <row r="625">
          <cell r="F625" t="str">
            <v>520214007</v>
          </cell>
          <cell r="G625" t="str">
            <v>Correción Monetaria Depósitos a Plazo</v>
          </cell>
          <cell r="H625">
            <v>0</v>
          </cell>
        </row>
        <row r="626">
          <cell r="F626" t="str">
            <v>520214014</v>
          </cell>
          <cell r="G626" t="str">
            <v xml:space="preserve">FONDEF Gasto de Administración </v>
          </cell>
          <cell r="H626">
            <v>0</v>
          </cell>
        </row>
        <row r="627">
          <cell r="F627" t="str">
            <v>520214027</v>
          </cell>
          <cell r="G627" t="str">
            <v>Recursos de Años Anteriores</v>
          </cell>
          <cell r="H627">
            <v>0</v>
          </cell>
        </row>
        <row r="628">
          <cell r="F628" t="str">
            <v>520214038</v>
          </cell>
          <cell r="G628" t="str">
            <v>Intereses Préstamos Internos a Organismos</v>
          </cell>
          <cell r="H628">
            <v>0</v>
          </cell>
        </row>
        <row r="629">
          <cell r="F629" t="str">
            <v>520214039</v>
          </cell>
          <cell r="G629" t="str">
            <v>Corrección Monetaria Préstamos a Organismos</v>
          </cell>
          <cell r="H629">
            <v>0</v>
          </cell>
        </row>
        <row r="630">
          <cell r="F630" t="str">
            <v>8547</v>
          </cell>
          <cell r="G630" t="str">
            <v>Otros Gastos / Aplicación Norma I.R.F.</v>
          </cell>
          <cell r="H630">
            <v>0</v>
          </cell>
        </row>
        <row r="631">
          <cell r="F631" t="str">
            <v>520214041</v>
          </cell>
          <cell r="G631" t="str">
            <v>FONDEF Gto. Administración Superior 50% NC</v>
          </cell>
          <cell r="H631">
            <v>17662</v>
          </cell>
        </row>
        <row r="632">
          <cell r="F632" t="str">
            <v>520214042</v>
          </cell>
          <cell r="G632" t="str">
            <v>FONDEF Gto. Administración 50% Organismo</v>
          </cell>
          <cell r="H632">
            <v>0</v>
          </cell>
        </row>
        <row r="633">
          <cell r="F633" t="str">
            <v>520214043</v>
          </cell>
          <cell r="G633" t="str">
            <v>FONDEF Gasto de Administración 50% Organismo</v>
          </cell>
          <cell r="H633">
            <v>17662</v>
          </cell>
        </row>
        <row r="634">
          <cell r="F634" t="str">
            <v>520214050</v>
          </cell>
          <cell r="G634" t="str">
            <v>Traspaso MECESUP</v>
          </cell>
          <cell r="H634">
            <v>41286</v>
          </cell>
        </row>
        <row r="635">
          <cell r="F635" t="str">
            <v>520214051</v>
          </cell>
          <cell r="G635" t="str">
            <v>Atención Alumnos Medicina Resolución 104</v>
          </cell>
          <cell r="H635">
            <v>0</v>
          </cell>
        </row>
        <row r="636">
          <cell r="F636" t="str">
            <v>520214065</v>
          </cell>
          <cell r="G636" t="str">
            <v>Traspaso de Recursos Vta. De Base DEMRE</v>
          </cell>
          <cell r="H636">
            <v>0</v>
          </cell>
        </row>
        <row r="637">
          <cell r="F637" t="str">
            <v>520214067</v>
          </cell>
          <cell r="G637" t="str">
            <v>Traspaso de Recursos Entre Centro de Costos</v>
          </cell>
          <cell r="H637">
            <v>0</v>
          </cell>
        </row>
        <row r="638">
          <cell r="F638" t="str">
            <v>520214068</v>
          </cell>
          <cell r="G638" t="str">
            <v>Traspaso de Recursos Casa Central VAEGI)</v>
          </cell>
          <cell r="H638">
            <v>0</v>
          </cell>
        </row>
        <row r="639">
          <cell r="F639" t="str">
            <v>520214069</v>
          </cell>
          <cell r="G639" t="str">
            <v>Traspaso de Recursos - VAEGI</v>
          </cell>
          <cell r="H639">
            <v>0</v>
          </cell>
        </row>
        <row r="640">
          <cell r="F640" t="str">
            <v>520214070</v>
          </cell>
          <cell r="G640" t="str">
            <v>Operaciones Hospital - VAEGI</v>
          </cell>
          <cell r="H640">
            <v>0</v>
          </cell>
        </row>
        <row r="641">
          <cell r="F641" t="str">
            <v>520214071</v>
          </cell>
          <cell r="G641" t="str">
            <v>Corrección Monetaria  Fondos en Custodia</v>
          </cell>
          <cell r="H641">
            <v>0</v>
          </cell>
        </row>
        <row r="642">
          <cell r="F642" t="str">
            <v>520214072</v>
          </cell>
          <cell r="G642" t="str">
            <v>Devol. Excedentes Proy. Años Anteriores</v>
          </cell>
          <cell r="H642">
            <v>0</v>
          </cell>
        </row>
        <row r="643">
          <cell r="G643" t="str">
            <v>INTERNOS</v>
          </cell>
          <cell r="H643">
            <v>0</v>
          </cell>
        </row>
        <row r="644">
          <cell r="G644" t="str">
            <v>Otros [Transferencias a los Organismos]</v>
          </cell>
          <cell r="H644">
            <v>0</v>
          </cell>
        </row>
        <row r="645">
          <cell r="F645" t="str">
            <v>520216001</v>
          </cell>
          <cell r="G645" t="str">
            <v>Transferencias Aporte Institucional</v>
          </cell>
          <cell r="H645">
            <v>0</v>
          </cell>
        </row>
        <row r="646">
          <cell r="F646" t="str">
            <v>520216004</v>
          </cell>
          <cell r="G646" t="str">
            <v>Transferencias Aporte Aranceles</v>
          </cell>
          <cell r="H646">
            <v>0</v>
          </cell>
        </row>
        <row r="647">
          <cell r="F647" t="str">
            <v>520216002</v>
          </cell>
          <cell r="G647" t="str">
            <v>Descentral. 50% Aranceles Años Anter.</v>
          </cell>
          <cell r="H647">
            <v>0</v>
          </cell>
        </row>
        <row r="648">
          <cell r="F648" t="str">
            <v>520216003</v>
          </cell>
          <cell r="G648" t="str">
            <v>Aporte AFI</v>
          </cell>
          <cell r="H648">
            <v>0</v>
          </cell>
        </row>
        <row r="649">
          <cell r="F649" t="str">
            <v>520213030</v>
          </cell>
          <cell r="G649" t="str">
            <v>Remesa S.I.L.</v>
          </cell>
          <cell r="H649">
            <v>0</v>
          </cell>
        </row>
        <row r="650">
          <cell r="G650" t="str">
            <v>Aguinaldos, Bonificaciones y Otros</v>
          </cell>
          <cell r="H650">
            <v>0</v>
          </cell>
        </row>
        <row r="651">
          <cell r="G651" t="str">
            <v>Programas Estudiantiles</v>
          </cell>
          <cell r="H651">
            <v>0</v>
          </cell>
        </row>
        <row r="652">
          <cell r="G652" t="str">
            <v>Programa de Desarrollo</v>
          </cell>
          <cell r="H652">
            <v>0</v>
          </cell>
        </row>
        <row r="653">
          <cell r="G653" t="str">
            <v>Programa Infraestructura</v>
          </cell>
          <cell r="H653">
            <v>0</v>
          </cell>
        </row>
        <row r="654">
          <cell r="G654" t="str">
            <v>Overhead   2% sobre ingresos organismo</v>
          </cell>
          <cell r="H654">
            <v>0</v>
          </cell>
        </row>
        <row r="655">
          <cell r="F655" t="str">
            <v>520214064</v>
          </cell>
          <cell r="G655" t="str">
            <v>Aporte Organismos Bienes Inmuebles</v>
          </cell>
          <cell r="H655">
            <v>0</v>
          </cell>
        </row>
        <row r="656">
          <cell r="G656" t="str">
            <v>Operaciones Años Anteriores</v>
          </cell>
          <cell r="H656">
            <v>0</v>
          </cell>
        </row>
        <row r="657">
          <cell r="F657" t="str">
            <v>211106035</v>
          </cell>
          <cell r="G657" t="str">
            <v>Préstamos Internos en Pesos (Capital)</v>
          </cell>
          <cell r="H657">
            <v>0</v>
          </cell>
        </row>
        <row r="658">
          <cell r="G658" t="str">
            <v>I.V.A. Institucional</v>
          </cell>
          <cell r="H658">
            <v>0</v>
          </cell>
        </row>
        <row r="660">
          <cell r="H660">
            <v>291494</v>
          </cell>
        </row>
        <row r="661">
          <cell r="H661">
            <v>0</v>
          </cell>
        </row>
        <row r="662">
          <cell r="F662" t="str">
            <v>7813</v>
          </cell>
          <cell r="G662" t="str">
            <v>Transferencias Canal T.V.</v>
          </cell>
          <cell r="H662">
            <v>0</v>
          </cell>
        </row>
        <row r="663">
          <cell r="H663">
            <v>291494</v>
          </cell>
        </row>
        <row r="664">
          <cell r="H664">
            <v>291494</v>
          </cell>
        </row>
        <row r="665">
          <cell r="F665" t="str">
            <v>7901</v>
          </cell>
          <cell r="G665" t="str">
            <v>Becas Formación de Especialista</v>
          </cell>
          <cell r="H665">
            <v>0</v>
          </cell>
        </row>
        <row r="666">
          <cell r="F666" t="str">
            <v>520201001</v>
          </cell>
          <cell r="G666" t="str">
            <v>Unidades de Becas</v>
          </cell>
          <cell r="H666">
            <v>0</v>
          </cell>
        </row>
        <row r="667">
          <cell r="F667" t="str">
            <v>520201005</v>
          </cell>
          <cell r="G667" t="str">
            <v>Becas Tesistas</v>
          </cell>
          <cell r="H667">
            <v>0</v>
          </cell>
        </row>
        <row r="668">
          <cell r="F668" t="str">
            <v>520201006</v>
          </cell>
          <cell r="G668" t="str">
            <v>Becas y Aranceles Nivel Magister</v>
          </cell>
          <cell r="H668">
            <v>0</v>
          </cell>
        </row>
        <row r="669">
          <cell r="F669" t="str">
            <v>520201007</v>
          </cell>
          <cell r="G669" t="str">
            <v>Arancel Regular BID</v>
          </cell>
          <cell r="H669">
            <v>0</v>
          </cell>
        </row>
        <row r="670">
          <cell r="F670" t="str">
            <v>520201008</v>
          </cell>
          <cell r="G670" t="str">
            <v>Becas Colaboración Académicas</v>
          </cell>
          <cell r="H670">
            <v>17359</v>
          </cell>
        </row>
        <row r="671">
          <cell r="F671" t="str">
            <v>520202001</v>
          </cell>
          <cell r="G671" t="str">
            <v>Becas de Estudios (PAE)</v>
          </cell>
          <cell r="H671">
            <v>274135</v>
          </cell>
        </row>
        <row r="672">
          <cell r="F672" t="str">
            <v>520202002</v>
          </cell>
          <cell r="G672" t="str">
            <v>Becas de Alimentación (PAE)</v>
          </cell>
          <cell r="H672">
            <v>0</v>
          </cell>
        </row>
        <row r="673">
          <cell r="F673" t="str">
            <v>520202008</v>
          </cell>
          <cell r="G673" t="str">
            <v>Becas Exonerados</v>
          </cell>
          <cell r="H673">
            <v>0</v>
          </cell>
        </row>
        <row r="674">
          <cell r="F674" t="str">
            <v>520202009</v>
          </cell>
          <cell r="G674" t="str">
            <v>Becas Programa Movilidad Estudiantil</v>
          </cell>
          <cell r="H674">
            <v>0</v>
          </cell>
        </row>
        <row r="675">
          <cell r="F675" t="str">
            <v>8105</v>
          </cell>
          <cell r="G675" t="str">
            <v>Becas Exc.Académica</v>
          </cell>
          <cell r="H675">
            <v>0</v>
          </cell>
        </row>
        <row r="676">
          <cell r="F676" t="str">
            <v>8106</v>
          </cell>
          <cell r="G676" t="str">
            <v>Beca de Desempeño Laboral</v>
          </cell>
          <cell r="H676">
            <v>0</v>
          </cell>
        </row>
        <row r="677">
          <cell r="F677" t="str">
            <v>8406</v>
          </cell>
          <cell r="G677" t="str">
            <v>Becas Estudiantiles (Años Anteriores)</v>
          </cell>
          <cell r="H677">
            <v>0</v>
          </cell>
        </row>
        <row r="678">
          <cell r="H678">
            <v>0</v>
          </cell>
        </row>
        <row r="679">
          <cell r="F679" t="str">
            <v>520202004</v>
          </cell>
          <cell r="G679" t="str">
            <v>Becas para Aranceles y/o Derechos</v>
          </cell>
          <cell r="H679">
            <v>0</v>
          </cell>
        </row>
        <row r="680">
          <cell r="F680" t="str">
            <v>8103</v>
          </cell>
          <cell r="G680" t="str">
            <v>Becas Exonerados</v>
          </cell>
          <cell r="H680">
            <v>0</v>
          </cell>
        </row>
        <row r="681">
          <cell r="F681" t="str">
            <v>520201003</v>
          </cell>
          <cell r="G681" t="str">
            <v>Becas Internos</v>
          </cell>
          <cell r="H681">
            <v>0</v>
          </cell>
        </row>
        <row r="682">
          <cell r="F682" t="str">
            <v>520202006</v>
          </cell>
          <cell r="G682" t="str">
            <v>Beca Excelencia Académica Datsun Chile</v>
          </cell>
          <cell r="H682">
            <v>0</v>
          </cell>
        </row>
        <row r="683">
          <cell r="F683" t="str">
            <v>520202010</v>
          </cell>
          <cell r="G683" t="str">
            <v>Bienestar y Asistencia</v>
          </cell>
          <cell r="H683">
            <v>0</v>
          </cell>
        </row>
        <row r="684">
          <cell r="F684" t="str">
            <v>520202011</v>
          </cell>
          <cell r="G684" t="str">
            <v>Becas Form.Bas.Clínica/Enseñ. Básica y Media</v>
          </cell>
          <cell r="H684">
            <v>0</v>
          </cell>
        </row>
        <row r="685">
          <cell r="F685" t="str">
            <v>520202013</v>
          </cell>
          <cell r="G685" t="str">
            <v>Restitución Beca Arancel Años Anteriores</v>
          </cell>
          <cell r="H685">
            <v>0</v>
          </cell>
        </row>
        <row r="686">
          <cell r="F686" t="str">
            <v>520203001</v>
          </cell>
          <cell r="G686" t="str">
            <v>Becas Aranceles (Internas)(Financiada Organ.)</v>
          </cell>
          <cell r="H686">
            <v>0</v>
          </cell>
        </row>
        <row r="687">
          <cell r="F687" t="str">
            <v>Dato</v>
          </cell>
          <cell r="G687" t="str">
            <v>BECAS INTERNAS</v>
          </cell>
          <cell r="H687">
            <v>0</v>
          </cell>
        </row>
        <row r="688">
          <cell r="F688" t="str">
            <v>Dato</v>
          </cell>
          <cell r="G688" t="str">
            <v xml:space="preserve">Becas Externas de Pregrado </v>
          </cell>
          <cell r="H688">
            <v>0</v>
          </cell>
        </row>
        <row r="689">
          <cell r="H689">
            <v>0</v>
          </cell>
        </row>
        <row r="690">
          <cell r="H690">
            <v>0</v>
          </cell>
        </row>
        <row r="691">
          <cell r="H691">
            <v>0</v>
          </cell>
        </row>
        <row r="692">
          <cell r="H692">
            <v>0</v>
          </cell>
        </row>
        <row r="693">
          <cell r="F693" t="str">
            <v>520210004</v>
          </cell>
          <cell r="G693" t="str">
            <v>Transferencia Consejo de Rectores</v>
          </cell>
          <cell r="H693">
            <v>0</v>
          </cell>
        </row>
        <row r="694">
          <cell r="H694">
            <v>0</v>
          </cell>
        </row>
        <row r="695">
          <cell r="F695" t="str">
            <v>7810</v>
          </cell>
          <cell r="G695" t="str">
            <v>Centros de Alumnos</v>
          </cell>
          <cell r="H695">
            <v>0</v>
          </cell>
        </row>
        <row r="696">
          <cell r="F696" t="str">
            <v>7811</v>
          </cell>
          <cell r="G696" t="str">
            <v>Transferencias Federación Estudiantes</v>
          </cell>
          <cell r="H696">
            <v>0</v>
          </cell>
        </row>
        <row r="697">
          <cell r="H697">
            <v>0</v>
          </cell>
        </row>
        <row r="698">
          <cell r="F698" t="str">
            <v>7804</v>
          </cell>
          <cell r="G698" t="str">
            <v>Organismos Internacionales</v>
          </cell>
          <cell r="H698">
            <v>0</v>
          </cell>
        </row>
        <row r="699">
          <cell r="F699" t="str">
            <v>520210003</v>
          </cell>
          <cell r="G699" t="str">
            <v>Otras Transf./Otras Tranf. Y Coord.Proyec.Infr.)</v>
          </cell>
          <cell r="H699">
            <v>0</v>
          </cell>
        </row>
        <row r="700">
          <cell r="F700" t="str">
            <v>520210006</v>
          </cell>
          <cell r="G700" t="str">
            <v>Transferencias al Bienestar del Personal</v>
          </cell>
          <cell r="H700">
            <v>0</v>
          </cell>
        </row>
        <row r="701">
          <cell r="F701" t="str">
            <v>520210008</v>
          </cell>
          <cell r="G701" t="str">
            <v>Transf.Alumnos Préstamos Médicos</v>
          </cell>
          <cell r="H701">
            <v>0</v>
          </cell>
        </row>
        <row r="702">
          <cell r="F702" t="str">
            <v>520210010</v>
          </cell>
          <cell r="G702" t="str">
            <v>Aportes al Bienestar del Personal</v>
          </cell>
          <cell r="H702">
            <v>0</v>
          </cell>
        </row>
        <row r="703">
          <cell r="F703" t="str">
            <v>520210011</v>
          </cell>
          <cell r="G703" t="str">
            <v>Ayuda Visitantes Extranjeros</v>
          </cell>
          <cell r="H703">
            <v>0</v>
          </cell>
        </row>
        <row r="704">
          <cell r="F704" t="str">
            <v>520210013</v>
          </cell>
          <cell r="G704" t="str">
            <v>Transf. Proyecto Parque Científico y Tecnológico</v>
          </cell>
          <cell r="H704">
            <v>0</v>
          </cell>
        </row>
        <row r="705">
          <cell r="F705" t="str">
            <v>520210014</v>
          </cell>
          <cell r="G705" t="str">
            <v>Consorcio Universidades</v>
          </cell>
          <cell r="H705">
            <v>0</v>
          </cell>
        </row>
        <row r="706">
          <cell r="F706" t="str">
            <v>520210017</v>
          </cell>
          <cell r="G706" t="str">
            <v>Tranferencia I.U.E.</v>
          </cell>
          <cell r="H706">
            <v>0</v>
          </cell>
        </row>
        <row r="707">
          <cell r="F707" t="str">
            <v>520210018</v>
          </cell>
          <cell r="G707" t="str">
            <v>Transferencia Instituto de la Construcción</v>
          </cell>
          <cell r="H707">
            <v>0</v>
          </cell>
        </row>
        <row r="708">
          <cell r="F708" t="str">
            <v>520210019</v>
          </cell>
          <cell r="G708" t="str">
            <v>Transferencia Consejo de Seguridad Nacional</v>
          </cell>
          <cell r="H708">
            <v>0</v>
          </cell>
        </row>
        <row r="709">
          <cell r="F709" t="str">
            <v>520210022</v>
          </cell>
          <cell r="G709" t="str">
            <v>Aporte Fundación Puelma</v>
          </cell>
          <cell r="H709">
            <v>0</v>
          </cell>
        </row>
        <row r="710">
          <cell r="F710" t="str">
            <v>8705</v>
          </cell>
          <cell r="G710" t="str">
            <v>Traspaso Aporte Soc.Desarrollo y Gestión</v>
          </cell>
          <cell r="H710">
            <v>0</v>
          </cell>
        </row>
        <row r="711">
          <cell r="F711" t="str">
            <v>520210023</v>
          </cell>
          <cell r="G711" t="str">
            <v>Transferencias a Otras Universidades</v>
          </cell>
          <cell r="H711">
            <v>0</v>
          </cell>
        </row>
        <row r="712">
          <cell r="F712" t="str">
            <v>520210024</v>
          </cell>
          <cell r="G712" t="str">
            <v>Aporte y Subvenciones a Fundaciones</v>
          </cell>
          <cell r="H712">
            <v>0</v>
          </cell>
        </row>
        <row r="714">
          <cell r="H714">
            <v>1225042</v>
          </cell>
        </row>
        <row r="715">
          <cell r="H715">
            <v>1225042</v>
          </cell>
        </row>
        <row r="716">
          <cell r="H716">
            <v>1092359</v>
          </cell>
        </row>
        <row r="717">
          <cell r="F717" t="str">
            <v>120301002</v>
          </cell>
          <cell r="G717" t="str">
            <v>Herramientas</v>
          </cell>
          <cell r="H717">
            <v>522</v>
          </cell>
        </row>
        <row r="718">
          <cell r="F718" t="str">
            <v>120301003</v>
          </cell>
          <cell r="G718" t="str">
            <v>Muebles y Enseres</v>
          </cell>
          <cell r="H718">
            <v>363647</v>
          </cell>
        </row>
        <row r="719">
          <cell r="F719" t="str">
            <v>120301004</v>
          </cell>
          <cell r="G719" t="str">
            <v>Máquinas y Equipos</v>
          </cell>
          <cell r="H719">
            <v>542455</v>
          </cell>
        </row>
        <row r="720">
          <cell r="F720" t="str">
            <v>120301006</v>
          </cell>
          <cell r="G720" t="str">
            <v>Obras de Arte</v>
          </cell>
          <cell r="H720">
            <v>0</v>
          </cell>
        </row>
        <row r="721">
          <cell r="F721" t="str">
            <v>120301007</v>
          </cell>
          <cell r="G721" t="str">
            <v>Equipamiento Científico Mayor</v>
          </cell>
          <cell r="H721">
            <v>0</v>
          </cell>
        </row>
        <row r="722">
          <cell r="F722" t="str">
            <v>8213</v>
          </cell>
          <cell r="G722" t="str">
            <v>Bienes No Inventariables</v>
          </cell>
          <cell r="H722">
            <v>0</v>
          </cell>
        </row>
        <row r="723">
          <cell r="F723" t="str">
            <v>8219</v>
          </cell>
          <cell r="G723" t="str">
            <v>Bienes No Inventariables</v>
          </cell>
          <cell r="H723">
            <v>0</v>
          </cell>
        </row>
        <row r="724">
          <cell r="F724" t="str">
            <v>120301010</v>
          </cell>
          <cell r="G724" t="str">
            <v>Equipos Computacionales</v>
          </cell>
          <cell r="H724">
            <v>1501</v>
          </cell>
        </row>
        <row r="725">
          <cell r="F725" t="str">
            <v>120401002</v>
          </cell>
          <cell r="G725" t="str">
            <v>Paquetes Computacionales</v>
          </cell>
          <cell r="H725">
            <v>0</v>
          </cell>
        </row>
        <row r="726">
          <cell r="F726" t="str">
            <v>120401003</v>
          </cell>
          <cell r="G726" t="str">
            <v>Maquinaria y Equipos en Comodato</v>
          </cell>
          <cell r="H726">
            <v>0</v>
          </cell>
        </row>
        <row r="727">
          <cell r="F727" t="str">
            <v>120402007</v>
          </cell>
          <cell r="G727" t="str">
            <v>Maquinaria y Equipos Donados</v>
          </cell>
          <cell r="H727">
            <v>184234</v>
          </cell>
        </row>
        <row r="728">
          <cell r="H728">
            <v>185</v>
          </cell>
        </row>
        <row r="729">
          <cell r="F729" t="str">
            <v>120301001</v>
          </cell>
          <cell r="G729" t="str">
            <v>Vehículos</v>
          </cell>
          <cell r="H729">
            <v>185</v>
          </cell>
        </row>
        <row r="730">
          <cell r="H730">
            <v>0</v>
          </cell>
        </row>
        <row r="731">
          <cell r="F731" t="str">
            <v>120101001</v>
          </cell>
          <cell r="G731" t="str">
            <v>Terrenos</v>
          </cell>
          <cell r="H731">
            <v>0</v>
          </cell>
        </row>
        <row r="732">
          <cell r="F732" t="str">
            <v>120101002</v>
          </cell>
          <cell r="G732" t="str">
            <v>Predios Agrícolas</v>
          </cell>
          <cell r="H732">
            <v>0</v>
          </cell>
        </row>
        <row r="733">
          <cell r="F733" t="str">
            <v>120201003</v>
          </cell>
          <cell r="G733" t="str">
            <v>Instalaciones</v>
          </cell>
          <cell r="H733">
            <v>0</v>
          </cell>
        </row>
        <row r="734">
          <cell r="F734" t="str">
            <v>12020xxxx</v>
          </cell>
          <cell r="G734" t="str">
            <v>Obras en Construcción</v>
          </cell>
          <cell r="H734">
            <v>0</v>
          </cell>
        </row>
        <row r="735">
          <cell r="H735">
            <v>0</v>
          </cell>
        </row>
        <row r="736">
          <cell r="F736" t="str">
            <v>8209</v>
          </cell>
          <cell r="G736" t="str">
            <v>Mejora Planta Física</v>
          </cell>
          <cell r="H736">
            <v>0</v>
          </cell>
        </row>
        <row r="737">
          <cell r="F737" t="str">
            <v>8210</v>
          </cell>
          <cell r="G737" t="str">
            <v>Contrucción Bienes Raíces</v>
          </cell>
          <cell r="H737">
            <v>0</v>
          </cell>
        </row>
        <row r="738">
          <cell r="F738" t="str">
            <v>8220</v>
          </cell>
          <cell r="G738" t="str">
            <v>Obras Nuevas Mecesup</v>
          </cell>
          <cell r="H738">
            <v>0</v>
          </cell>
        </row>
        <row r="739">
          <cell r="F739" t="str">
            <v>8407</v>
          </cell>
          <cell r="G739" t="str">
            <v>Inversión</v>
          </cell>
          <cell r="H739">
            <v>0</v>
          </cell>
        </row>
        <row r="740">
          <cell r="H740">
            <v>132498</v>
          </cell>
        </row>
        <row r="741">
          <cell r="F741" t="str">
            <v>120401001</v>
          </cell>
          <cell r="G741" t="str">
            <v>Activos en Leasing</v>
          </cell>
          <cell r="H741">
            <v>119784</v>
          </cell>
        </row>
        <row r="742">
          <cell r="F742" t="str">
            <v>520101003</v>
          </cell>
          <cell r="G742" t="str">
            <v>Intereses por Leasing</v>
          </cell>
          <cell r="H742">
            <v>12714</v>
          </cell>
        </row>
        <row r="743">
          <cell r="H743">
            <v>0</v>
          </cell>
        </row>
        <row r="744">
          <cell r="H744">
            <v>0</v>
          </cell>
        </row>
        <row r="745">
          <cell r="H745">
            <v>0</v>
          </cell>
        </row>
        <row r="746">
          <cell r="F746" t="str">
            <v>INTERNO</v>
          </cell>
          <cell r="H746">
            <v>0</v>
          </cell>
        </row>
        <row r="747">
          <cell r="H747">
            <v>0</v>
          </cell>
        </row>
        <row r="748">
          <cell r="F748" t="str">
            <v>xxxxx</v>
          </cell>
          <cell r="H748">
            <v>0</v>
          </cell>
        </row>
        <row r="749">
          <cell r="H749">
            <v>0</v>
          </cell>
        </row>
        <row r="750">
          <cell r="F750" t="str">
            <v>130101001</v>
          </cell>
          <cell r="G750" t="str">
            <v>Compra de Acciones</v>
          </cell>
          <cell r="H750">
            <v>0</v>
          </cell>
        </row>
        <row r="751">
          <cell r="F751" t="str">
            <v>8705</v>
          </cell>
          <cell r="G751" t="str">
            <v>Traspaso Aporte Sociedad Desarrollo y Gestión</v>
          </cell>
          <cell r="H751">
            <v>0</v>
          </cell>
        </row>
        <row r="753">
          <cell r="H753">
            <v>350000</v>
          </cell>
        </row>
        <row r="754">
          <cell r="H754">
            <v>0</v>
          </cell>
        </row>
        <row r="755">
          <cell r="H755">
            <v>0</v>
          </cell>
        </row>
        <row r="756">
          <cell r="F756" t="str">
            <v>DATO</v>
          </cell>
          <cell r="G756" t="str">
            <v xml:space="preserve">Servicio Deuda </v>
          </cell>
          <cell r="H756">
            <v>0</v>
          </cell>
        </row>
        <row r="757">
          <cell r="F757" t="str">
            <v>520101001</v>
          </cell>
          <cell r="G757" t="str">
            <v>Intereses Deuda</v>
          </cell>
          <cell r="H757">
            <v>0</v>
          </cell>
        </row>
        <row r="758">
          <cell r="F758" t="str">
            <v>520101007</v>
          </cell>
          <cell r="G758" t="str">
            <v>Intereses  Bienestar</v>
          </cell>
          <cell r="H758">
            <v>0</v>
          </cell>
        </row>
        <row r="759">
          <cell r="F759" t="str">
            <v>520101010</v>
          </cell>
          <cell r="G759" t="str">
            <v>Intereses Deuda Corto Plazo</v>
          </cell>
          <cell r="H759">
            <v>0</v>
          </cell>
        </row>
        <row r="760">
          <cell r="H760">
            <v>0</v>
          </cell>
        </row>
        <row r="761">
          <cell r="F761" t="str">
            <v>XXXX</v>
          </cell>
          <cell r="H761">
            <v>0</v>
          </cell>
        </row>
        <row r="762">
          <cell r="H762">
            <v>0</v>
          </cell>
        </row>
        <row r="765">
          <cell r="H765">
            <v>350000</v>
          </cell>
        </row>
        <row r="766">
          <cell r="F766" t="str">
            <v>DATO</v>
          </cell>
          <cell r="G766" t="str">
            <v>Compr. Ptes. [Proy. o Programas en Ejecución]</v>
          </cell>
          <cell r="H766">
            <v>350000</v>
          </cell>
        </row>
        <row r="768">
          <cell r="H768">
            <v>593608</v>
          </cell>
        </row>
        <row r="769">
          <cell r="H769">
            <v>593608</v>
          </cell>
        </row>
        <row r="770">
          <cell r="F770" t="str">
            <v>Saldo Final Presupuestario</v>
          </cell>
          <cell r="H770">
            <v>593608</v>
          </cell>
        </row>
      </sheetData>
      <sheetData sheetId="4">
        <row r="12">
          <cell r="E12" t="str">
            <v>610104005</v>
          </cell>
          <cell r="F12" t="str">
            <v>Arancel P.S.U.</v>
          </cell>
          <cell r="G12">
            <v>0</v>
          </cell>
        </row>
        <row r="13">
          <cell r="G13">
            <v>0</v>
          </cell>
        </row>
        <row r="14">
          <cell r="E14" t="str">
            <v>620307002</v>
          </cell>
          <cell r="F14" t="str">
            <v>Venta de Estampillas Universitarias</v>
          </cell>
          <cell r="G14">
            <v>0</v>
          </cell>
        </row>
        <row r="15">
          <cell r="E15" t="str">
            <v>4802</v>
          </cell>
          <cell r="F15" t="str">
            <v xml:space="preserve">Venta de Estampillas </v>
          </cell>
          <cell r="G15">
            <v>0</v>
          </cell>
        </row>
        <row r="16">
          <cell r="G16">
            <v>6733714</v>
          </cell>
        </row>
        <row r="17">
          <cell r="E17" t="str">
            <v>1300</v>
          </cell>
          <cell r="F17" t="str">
            <v>Venta de productos</v>
          </cell>
          <cell r="G17">
            <v>0</v>
          </cell>
        </row>
        <row r="18">
          <cell r="E18" t="str">
            <v>1306</v>
          </cell>
          <cell r="F18" t="str">
            <v>Residuos(sangre, plasma, sueros)</v>
          </cell>
          <cell r="G18">
            <v>0</v>
          </cell>
        </row>
        <row r="19">
          <cell r="E19" t="str">
            <v>610101006</v>
          </cell>
          <cell r="F19" t="str">
            <v>Ingresos Alumnos Libres</v>
          </cell>
          <cell r="G19">
            <v>4604</v>
          </cell>
        </row>
        <row r="20">
          <cell r="E20" t="str">
            <v>610101011</v>
          </cell>
          <cell r="F20" t="str">
            <v>Ingresos Alumnos Semestre de Verano</v>
          </cell>
          <cell r="G20">
            <v>0</v>
          </cell>
        </row>
        <row r="21">
          <cell r="E21" t="str">
            <v>610101013</v>
          </cell>
          <cell r="F21" t="str">
            <v>Matríc.  Enseñanza Pre Básica, Básica y Media</v>
          </cell>
          <cell r="G21">
            <v>0</v>
          </cell>
        </row>
        <row r="22">
          <cell r="E22" t="str">
            <v>610101014</v>
          </cell>
          <cell r="F22" t="str">
            <v>Aranceles Enseñanza Pre Básica, Básica y Media</v>
          </cell>
          <cell r="G22">
            <v>0</v>
          </cell>
        </row>
        <row r="23">
          <cell r="E23" t="str">
            <v>610101015</v>
          </cell>
          <cell r="F23" t="str">
            <v>Cuota de Incorporación M.Salas</v>
          </cell>
          <cell r="G23">
            <v>0</v>
          </cell>
        </row>
        <row r="24">
          <cell r="E24" t="str">
            <v>610102001</v>
          </cell>
          <cell r="F24" t="str">
            <v>Eventos Científicos y Artísticos</v>
          </cell>
          <cell r="G24">
            <v>162003</v>
          </cell>
        </row>
        <row r="25">
          <cell r="E25" t="str">
            <v>1224</v>
          </cell>
          <cell r="F25" t="str">
            <v>Ingresos por D° de Autor</v>
          </cell>
          <cell r="G25">
            <v>0</v>
          </cell>
        </row>
        <row r="26">
          <cell r="E26" t="str">
            <v>610102002</v>
          </cell>
          <cell r="F26" t="str">
            <v>Curso de Educación Continua</v>
          </cell>
          <cell r="G26">
            <v>3332873</v>
          </cell>
        </row>
        <row r="27">
          <cell r="E27" t="str">
            <v>610102003</v>
          </cell>
          <cell r="F27" t="str">
            <v>Representación e Interpretación Artística</v>
          </cell>
          <cell r="G27">
            <v>0</v>
          </cell>
        </row>
        <row r="28">
          <cell r="E28" t="str">
            <v>1204</v>
          </cell>
          <cell r="F28" t="str">
            <v>Lavado ,  Reparación y Confección de Ropa</v>
          </cell>
          <cell r="G28">
            <v>0</v>
          </cell>
        </row>
        <row r="29">
          <cell r="E29" t="str">
            <v>610102005</v>
          </cell>
          <cell r="F29" t="str">
            <v>Escuela de Temporada y Cursos de Extensión</v>
          </cell>
          <cell r="G29">
            <v>618108</v>
          </cell>
        </row>
        <row r="30">
          <cell r="E30" t="str">
            <v>610102006</v>
          </cell>
          <cell r="F30" t="str">
            <v>Cursos de Deportes</v>
          </cell>
          <cell r="G30" t="str">
            <v xml:space="preserve"> </v>
          </cell>
        </row>
        <row r="31">
          <cell r="E31" t="str">
            <v>610102007</v>
          </cell>
          <cell r="F31" t="str">
            <v>Entradas a Centros Culturales  y Exposiciones</v>
          </cell>
          <cell r="G31">
            <v>0</v>
          </cell>
        </row>
        <row r="32">
          <cell r="E32" t="str">
            <v>610103001</v>
          </cell>
          <cell r="F32" t="str">
            <v>Prestación Servicios Generales</v>
          </cell>
          <cell r="G32">
            <v>0</v>
          </cell>
        </row>
        <row r="33">
          <cell r="E33" t="str">
            <v>610103002</v>
          </cell>
          <cell r="F33" t="str">
            <v>De Asesoría y Consultoría Externa</v>
          </cell>
          <cell r="G33">
            <v>8386</v>
          </cell>
        </row>
        <row r="34">
          <cell r="E34" t="str">
            <v>610103003</v>
          </cell>
          <cell r="F34" t="str">
            <v>Programas y Cursos de Capacitación Ocupacional</v>
          </cell>
          <cell r="G34">
            <v>0</v>
          </cell>
        </row>
        <row r="35">
          <cell r="E35" t="str">
            <v>1120</v>
          </cell>
          <cell r="F35" t="str">
            <v>Programas y Proyectos</v>
          </cell>
          <cell r="G35">
            <v>0</v>
          </cell>
        </row>
        <row r="36">
          <cell r="E36" t="str">
            <v>1122</v>
          </cell>
          <cell r="F36" t="str">
            <v>Actividad de Extensión</v>
          </cell>
          <cell r="G36">
            <v>0</v>
          </cell>
        </row>
        <row r="37">
          <cell r="E37" t="str">
            <v>610103005</v>
          </cell>
          <cell r="F37" t="str">
            <v>Otras Prestaciones de Servicios (sin M.Salas)</v>
          </cell>
          <cell r="G37">
            <v>0</v>
          </cell>
        </row>
        <row r="38">
          <cell r="E38" t="str">
            <v>1207</v>
          </cell>
          <cell r="F38" t="str">
            <v>Médicos y Hospitalarios</v>
          </cell>
          <cell r="G38">
            <v>0</v>
          </cell>
        </row>
        <row r="39">
          <cell r="E39" t="str">
            <v>1208</v>
          </cell>
          <cell r="F39" t="str">
            <v>Otras Prestaciones</v>
          </cell>
          <cell r="G39">
            <v>0</v>
          </cell>
        </row>
        <row r="40">
          <cell r="E40" t="str">
            <v>610103007</v>
          </cell>
          <cell r="F40" t="str">
            <v>Prestaciones Médicas y Hospitalarias</v>
          </cell>
          <cell r="G40">
            <v>0</v>
          </cell>
        </row>
        <row r="41">
          <cell r="E41" t="str">
            <v>610103008</v>
          </cell>
          <cell r="F41" t="str">
            <v>Cuota Afiliación</v>
          </cell>
          <cell r="G41">
            <v>0</v>
          </cell>
        </row>
        <row r="42">
          <cell r="E42" t="str">
            <v>610103011</v>
          </cell>
          <cell r="F42" t="str">
            <v>Prestaciones Médicas Ambulatorias Isapres</v>
          </cell>
          <cell r="G42">
            <v>0</v>
          </cell>
        </row>
        <row r="43">
          <cell r="E43" t="str">
            <v>610103012</v>
          </cell>
          <cell r="F43" t="str">
            <v>Prestaciones Médicas Ambulatorias Fonasa</v>
          </cell>
          <cell r="G43">
            <v>0</v>
          </cell>
        </row>
        <row r="44">
          <cell r="E44" t="str">
            <v>610103013</v>
          </cell>
          <cell r="F44" t="str">
            <v>Prestaciones Médicas Ambulatorias S.S.M.N.</v>
          </cell>
          <cell r="G44">
            <v>0</v>
          </cell>
        </row>
        <row r="45">
          <cell r="E45" t="str">
            <v>610103014</v>
          </cell>
          <cell r="F45" t="str">
            <v>Prestaciones Médicas Ambulatorias Particular</v>
          </cell>
          <cell r="G45">
            <v>0</v>
          </cell>
        </row>
        <row r="46">
          <cell r="E46" t="str">
            <v>610103015</v>
          </cell>
          <cell r="F46" t="str">
            <v>Prestaciones Médicas Hospitalarias Isapres</v>
          </cell>
          <cell r="G46">
            <v>0</v>
          </cell>
        </row>
        <row r="47">
          <cell r="E47" t="str">
            <v>610103016</v>
          </cell>
          <cell r="F47" t="str">
            <v>Prestaciones Médicas Hospitalarias Fonasa</v>
          </cell>
          <cell r="G47">
            <v>0</v>
          </cell>
        </row>
        <row r="48">
          <cell r="E48" t="str">
            <v>610103017</v>
          </cell>
          <cell r="F48" t="str">
            <v>Prestaciones Médicas Hospitalarias S.S.M.N.</v>
          </cell>
          <cell r="G48">
            <v>0</v>
          </cell>
        </row>
        <row r="49">
          <cell r="E49" t="str">
            <v>610103018</v>
          </cell>
          <cell r="F49" t="str">
            <v>Prestaciones Médicas Hospitalarias Particular</v>
          </cell>
          <cell r="G49">
            <v>0</v>
          </cell>
        </row>
        <row r="50">
          <cell r="E50" t="str">
            <v>610103019</v>
          </cell>
          <cell r="F50" t="str">
            <v>Imprenta</v>
          </cell>
          <cell r="G50">
            <v>0</v>
          </cell>
        </row>
        <row r="51">
          <cell r="E51" t="str">
            <v>610103020</v>
          </cell>
          <cell r="F51" t="str">
            <v>Exámenes de laboratorio</v>
          </cell>
          <cell r="G51">
            <v>1620869</v>
          </cell>
        </row>
        <row r="52">
          <cell r="E52" t="str">
            <v>610103021</v>
          </cell>
          <cell r="F52" t="str">
            <v>Exámenes Médicos Especializados</v>
          </cell>
          <cell r="G52">
            <v>236218</v>
          </cell>
        </row>
        <row r="53">
          <cell r="E53" t="str">
            <v>610103022</v>
          </cell>
          <cell r="F53" t="str">
            <v>Análisis de Laboratorio</v>
          </cell>
          <cell r="G53">
            <v>0</v>
          </cell>
        </row>
        <row r="54">
          <cell r="E54" t="str">
            <v>610103023</v>
          </cell>
          <cell r="F54" t="str">
            <v>Análisis de Materiales</v>
          </cell>
          <cell r="G54">
            <v>0</v>
          </cell>
        </row>
        <row r="55">
          <cell r="E55" t="str">
            <v>610103024</v>
          </cell>
          <cell r="F55" t="str">
            <v>Servicios de Ingeniería</v>
          </cell>
          <cell r="G55">
            <v>0</v>
          </cell>
        </row>
        <row r="56">
          <cell r="E56" t="str">
            <v>610103025</v>
          </cell>
          <cell r="F56" t="str">
            <v>Servicios de Computación</v>
          </cell>
          <cell r="G56">
            <v>0</v>
          </cell>
        </row>
        <row r="57">
          <cell r="E57" t="str">
            <v>610103026</v>
          </cell>
          <cell r="F57" t="str">
            <v>Toma de Encuesta/ y exámenes</v>
          </cell>
          <cell r="G57">
            <v>0</v>
          </cell>
        </row>
        <row r="58">
          <cell r="E58" t="str">
            <v>610103027</v>
          </cell>
          <cell r="F58" t="str">
            <v>Lavado ,  Reparación y Confección de Ropa</v>
          </cell>
          <cell r="G58">
            <v>0</v>
          </cell>
        </row>
        <row r="59">
          <cell r="E59" t="str">
            <v>610103028</v>
          </cell>
          <cell r="F59" t="str">
            <v>Cuotas de Socios</v>
          </cell>
          <cell r="G59">
            <v>0</v>
          </cell>
        </row>
        <row r="60">
          <cell r="E60" t="str">
            <v>610103029</v>
          </cell>
          <cell r="F60" t="str">
            <v>Revalidación de Título</v>
          </cell>
          <cell r="G60">
            <v>72174</v>
          </cell>
        </row>
        <row r="61">
          <cell r="E61" t="str">
            <v>1218</v>
          </cell>
          <cell r="F61" t="str">
            <v>Prestaciones  Ambulatorias Serv. Universitarios</v>
          </cell>
          <cell r="G61">
            <v>0</v>
          </cell>
        </row>
        <row r="62">
          <cell r="E62" t="str">
            <v>1219</v>
          </cell>
          <cell r="F62" t="str">
            <v>Prestaciones  Hospitalarias Serv. Universitarios</v>
          </cell>
          <cell r="G62">
            <v>0</v>
          </cell>
        </row>
        <row r="63">
          <cell r="E63" t="str">
            <v>610103030</v>
          </cell>
          <cell r="F63" t="str">
            <v>Toma de Exámenes</v>
          </cell>
          <cell r="G63">
            <v>0</v>
          </cell>
        </row>
        <row r="64">
          <cell r="E64" t="str">
            <v>610103031</v>
          </cell>
          <cell r="F64" t="str">
            <v>Auspicios</v>
          </cell>
          <cell r="G64">
            <v>49662</v>
          </cell>
        </row>
        <row r="65">
          <cell r="E65" t="str">
            <v>610103032</v>
          </cell>
          <cell r="F65" t="str">
            <v>Servicios de Mantención y Reparación de Equipos</v>
          </cell>
          <cell r="G65">
            <v>0</v>
          </cell>
        </row>
        <row r="66">
          <cell r="E66" t="str">
            <v>610103033</v>
          </cell>
          <cell r="F66" t="str">
            <v>Servicios Centro Tecnológico de la Madera</v>
          </cell>
          <cell r="G66">
            <v>0</v>
          </cell>
        </row>
        <row r="67">
          <cell r="E67" t="str">
            <v>610103034</v>
          </cell>
          <cell r="F67" t="str">
            <v>Uso Bibliotecas</v>
          </cell>
          <cell r="G67">
            <v>0</v>
          </cell>
        </row>
        <row r="68">
          <cell r="E68" t="str">
            <v>610103035</v>
          </cell>
          <cell r="F68" t="str">
            <v>Servicios Agrícolas</v>
          </cell>
          <cell r="G68">
            <v>0</v>
          </cell>
        </row>
        <row r="69">
          <cell r="E69" t="str">
            <v>610103036</v>
          </cell>
          <cell r="F69" t="str">
            <v>Restauración Ambiental</v>
          </cell>
          <cell r="G69">
            <v>0</v>
          </cell>
        </row>
        <row r="70">
          <cell r="E70" t="str">
            <v>610104001</v>
          </cell>
          <cell r="F70" t="str">
            <v>Ingreso NASA Financiamiento Gasto</v>
          </cell>
          <cell r="G70">
            <v>0</v>
          </cell>
        </row>
        <row r="71">
          <cell r="E71" t="str">
            <v>610104003</v>
          </cell>
          <cell r="F71" t="str">
            <v>Proyectos de Investigación</v>
          </cell>
          <cell r="G71">
            <v>601091</v>
          </cell>
        </row>
        <row r="72">
          <cell r="E72" t="str">
            <v>610104004</v>
          </cell>
          <cell r="F72" t="str">
            <v>Ingresos Proyectos Investigación Tercero Dólar</v>
          </cell>
          <cell r="G72">
            <v>0</v>
          </cell>
        </row>
        <row r="73">
          <cell r="E73" t="str">
            <v>610104012</v>
          </cell>
          <cell r="F73" t="str">
            <v>Menor Valor Incobrabilidad  (CONTABLE)</v>
          </cell>
          <cell r="G73">
            <v>0</v>
          </cell>
        </row>
        <row r="74">
          <cell r="E74" t="str">
            <v>610104013</v>
          </cell>
          <cell r="F74" t="str">
            <v xml:space="preserve">Cuota de Incorporación </v>
          </cell>
          <cell r="G74">
            <v>0</v>
          </cell>
        </row>
        <row r="75">
          <cell r="E75" t="str">
            <v>610104014</v>
          </cell>
          <cell r="F75" t="str">
            <v>Ingresos por Postulaciones</v>
          </cell>
          <cell r="G75">
            <v>0</v>
          </cell>
        </row>
        <row r="76">
          <cell r="E76" t="str">
            <v>610104015</v>
          </cell>
          <cell r="F76" t="str">
            <v>Cuota de Solidaridad</v>
          </cell>
          <cell r="G76">
            <v>0</v>
          </cell>
        </row>
        <row r="77">
          <cell r="E77" t="str">
            <v>3402</v>
          </cell>
          <cell r="F77" t="str">
            <v>Venta de Servicios (Años Anteriores)</v>
          </cell>
          <cell r="G77">
            <v>0</v>
          </cell>
        </row>
        <row r="78">
          <cell r="E78" t="str">
            <v>3403</v>
          </cell>
          <cell r="F78" t="str">
            <v>Venta de Productos (Años Anteriores)</v>
          </cell>
          <cell r="G78">
            <v>0</v>
          </cell>
        </row>
        <row r="79">
          <cell r="E79" t="str">
            <v>620301003</v>
          </cell>
          <cell r="F79" t="str">
            <v>Casinos y Hogares</v>
          </cell>
          <cell r="G79">
            <v>0</v>
          </cell>
        </row>
        <row r="80">
          <cell r="E80" t="str">
            <v>620303006</v>
          </cell>
          <cell r="F80" t="str">
            <v>Intereses Morosidad Enseñanza Básica y Media</v>
          </cell>
          <cell r="G80">
            <v>0</v>
          </cell>
        </row>
        <row r="81">
          <cell r="E81" t="str">
            <v>620307001</v>
          </cell>
          <cell r="F81" t="str">
            <v>Venta de Bienes Generales</v>
          </cell>
          <cell r="G81">
            <v>0</v>
          </cell>
        </row>
        <row r="82">
          <cell r="E82" t="str">
            <v>620307004</v>
          </cell>
          <cell r="F82" t="str">
            <v>Costo venta de Bienes</v>
          </cell>
          <cell r="G82">
            <v>0</v>
          </cell>
        </row>
        <row r="83">
          <cell r="E83" t="str">
            <v>620307005</v>
          </cell>
          <cell r="F83" t="str">
            <v>Licores</v>
          </cell>
          <cell r="G83">
            <v>0</v>
          </cell>
        </row>
        <row r="84">
          <cell r="E84" t="str">
            <v>620307006</v>
          </cell>
          <cell r="F84" t="str">
            <v>Animales</v>
          </cell>
          <cell r="G84">
            <v>20621</v>
          </cell>
        </row>
        <row r="85">
          <cell r="E85" t="str">
            <v>620307007</v>
          </cell>
          <cell r="F85" t="str">
            <v>Libros,Revistas,Apuntes</v>
          </cell>
          <cell r="G85">
            <v>4464</v>
          </cell>
        </row>
        <row r="86">
          <cell r="E86" t="str">
            <v>620307009</v>
          </cell>
          <cell r="F86" t="str">
            <v>Venta de Arena</v>
          </cell>
          <cell r="G86">
            <v>0</v>
          </cell>
        </row>
        <row r="87">
          <cell r="E87" t="str">
            <v>620307010</v>
          </cell>
          <cell r="F87" t="str">
            <v>Fotocopias</v>
          </cell>
          <cell r="G87">
            <v>2641</v>
          </cell>
        </row>
        <row r="88">
          <cell r="E88" t="str">
            <v>620307011</v>
          </cell>
          <cell r="F88" t="str">
            <v>Materiales para Conservación de Docum.</v>
          </cell>
          <cell r="G88">
            <v>0</v>
          </cell>
        </row>
        <row r="89">
          <cell r="E89" t="str">
            <v>620307012</v>
          </cell>
          <cell r="F89" t="str">
            <v>Agrícolas</v>
          </cell>
          <cell r="G89">
            <v>0</v>
          </cell>
        </row>
        <row r="90">
          <cell r="E90" t="str">
            <v>620307013</v>
          </cell>
          <cell r="F90" t="str">
            <v>Muebles</v>
          </cell>
          <cell r="G90">
            <v>0</v>
          </cell>
        </row>
        <row r="91">
          <cell r="E91" t="str">
            <v>620307014</v>
          </cell>
          <cell r="F91" t="str">
            <v>Venta de Fotografias</v>
          </cell>
          <cell r="G91">
            <v>0</v>
          </cell>
        </row>
        <row r="92">
          <cell r="E92" t="str">
            <v>620307015</v>
          </cell>
          <cell r="F92" t="str">
            <v>Residuos y Dehechos Plásticos, madera, papel y otros</v>
          </cell>
          <cell r="G92">
            <v>0</v>
          </cell>
        </row>
        <row r="93">
          <cell r="E93" t="str">
            <v>620307016</v>
          </cell>
          <cell r="F93" t="str">
            <v>Agua Destilada</v>
          </cell>
          <cell r="G93">
            <v>0</v>
          </cell>
        </row>
        <row r="94">
          <cell r="E94" t="str">
            <v>620307017</v>
          </cell>
          <cell r="F94" t="str">
            <v>Venta de reactivos químicos y material fungible</v>
          </cell>
          <cell r="G94">
            <v>0</v>
          </cell>
        </row>
        <row r="95">
          <cell r="E95" t="str">
            <v>620307018</v>
          </cell>
          <cell r="F95" t="str">
            <v>Venta de artículos promocionales</v>
          </cell>
          <cell r="G95">
            <v>0</v>
          </cell>
        </row>
        <row r="96">
          <cell r="E96" t="str">
            <v>620307019</v>
          </cell>
          <cell r="F96" t="str">
            <v>Despachos de productos</v>
          </cell>
          <cell r="G96">
            <v>0</v>
          </cell>
        </row>
        <row r="97">
          <cell r="E97" t="str">
            <v>620307020</v>
          </cell>
          <cell r="F97" t="str">
            <v>Alimentos de Animales</v>
          </cell>
          <cell r="G97">
            <v>0</v>
          </cell>
        </row>
        <row r="98">
          <cell r="E98" t="str">
            <v>620307021</v>
          </cell>
          <cell r="F98" t="str">
            <v>Productos farmacéuticos veterinarios</v>
          </cell>
          <cell r="G98">
            <v>0</v>
          </cell>
        </row>
        <row r="99">
          <cell r="E99" t="str">
            <v>620307022</v>
          </cell>
          <cell r="F99" t="str">
            <v>Venta de Producto Farmacéuticos</v>
          </cell>
          <cell r="G99">
            <v>0</v>
          </cell>
        </row>
        <row r="100">
          <cell r="E100" t="str">
            <v>620307023</v>
          </cell>
          <cell r="F100" t="str">
            <v>Venta de Preservativos</v>
          </cell>
          <cell r="G100">
            <v>0</v>
          </cell>
        </row>
        <row r="101">
          <cell r="E101" t="str">
            <v>620307024</v>
          </cell>
          <cell r="F101" t="str">
            <v>Venta Material Audiovisual</v>
          </cell>
          <cell r="G101">
            <v>0</v>
          </cell>
        </row>
        <row r="102">
          <cell r="G102">
            <v>242995</v>
          </cell>
        </row>
        <row r="103">
          <cell r="G103">
            <v>75191</v>
          </cell>
        </row>
        <row r="104">
          <cell r="E104" t="str">
            <v>1400</v>
          </cell>
          <cell r="F104" t="str">
            <v>Renta de Inversiones</v>
          </cell>
          <cell r="G104">
            <v>0</v>
          </cell>
        </row>
        <row r="105">
          <cell r="E105" t="str">
            <v>620102001</v>
          </cell>
          <cell r="F105" t="str">
            <v>Arriendo de Bienes Propios</v>
          </cell>
          <cell r="G105">
            <v>75191</v>
          </cell>
        </row>
        <row r="106">
          <cell r="E106" t="str">
            <v>620102002</v>
          </cell>
          <cell r="F106" t="str">
            <v>Arriendo de Bienes de Tercero</v>
          </cell>
          <cell r="G106">
            <v>0</v>
          </cell>
        </row>
        <row r="107">
          <cell r="E107" t="str">
            <v>620102005</v>
          </cell>
          <cell r="F107" t="str">
            <v>Arriendo Recintos Deportivos</v>
          </cell>
          <cell r="G107">
            <v>0</v>
          </cell>
        </row>
        <row r="108">
          <cell r="G108">
            <v>167804</v>
          </cell>
        </row>
        <row r="109">
          <cell r="E109" t="str">
            <v>620101001</v>
          </cell>
          <cell r="F109" t="str">
            <v xml:space="preserve">Intereses por Depósitos a Plazo </v>
          </cell>
          <cell r="G109">
            <v>167804</v>
          </cell>
        </row>
        <row r="110">
          <cell r="E110" t="str">
            <v>620309007</v>
          </cell>
          <cell r="F110" t="str">
            <v>CM Depositos a plazo</v>
          </cell>
          <cell r="G110">
            <v>0</v>
          </cell>
        </row>
        <row r="111">
          <cell r="G111">
            <v>0</v>
          </cell>
        </row>
        <row r="112">
          <cell r="E112" t="str">
            <v>620102004</v>
          </cell>
          <cell r="F112" t="str">
            <v>Dividendo Percibidos</v>
          </cell>
          <cell r="G112">
            <v>0</v>
          </cell>
        </row>
        <row r="113">
          <cell r="E113" t="str">
            <v>Falta</v>
          </cell>
          <cell r="F113" t="str">
            <v>Dividendos Otras Acciones</v>
          </cell>
          <cell r="G113">
            <v>0</v>
          </cell>
        </row>
        <row r="114">
          <cell r="G114">
            <v>0</v>
          </cell>
        </row>
        <row r="115">
          <cell r="E115" t="str">
            <v>1405</v>
          </cell>
          <cell r="F115" t="str">
            <v>Otras Rentas de Inversiones</v>
          </cell>
          <cell r="G115">
            <v>0</v>
          </cell>
        </row>
        <row r="116">
          <cell r="E116" t="str">
            <v>620101002</v>
          </cell>
          <cell r="F116" t="str">
            <v>Intereses Readecuación Planta Física</v>
          </cell>
          <cell r="G116">
            <v>0</v>
          </cell>
        </row>
        <row r="117">
          <cell r="E117" t="str">
            <v>620101009</v>
          </cell>
          <cell r="F117" t="str">
            <v>Interés Préstamo</v>
          </cell>
          <cell r="G117">
            <v>0</v>
          </cell>
        </row>
        <row r="118">
          <cell r="E118" t="str">
            <v>620101010</v>
          </cell>
          <cell r="F118" t="str">
            <v>Intereses Becas Syff</v>
          </cell>
          <cell r="G118">
            <v>0</v>
          </cell>
        </row>
        <row r="119">
          <cell r="E119" t="str">
            <v>620101011</v>
          </cell>
          <cell r="F119" t="str">
            <v>Intereses por Préstamos</v>
          </cell>
          <cell r="G119">
            <v>0</v>
          </cell>
        </row>
        <row r="120">
          <cell r="E120" t="str">
            <v>2122</v>
          </cell>
          <cell r="F120" t="str">
            <v>Intereses por Cuentas Corrientes</v>
          </cell>
          <cell r="G120">
            <v>0</v>
          </cell>
        </row>
        <row r="121">
          <cell r="E121" t="str">
            <v>3404</v>
          </cell>
          <cell r="F121" t="str">
            <v>Renta de Inversiones (Años Anteriores)</v>
          </cell>
          <cell r="G121">
            <v>0</v>
          </cell>
        </row>
        <row r="122">
          <cell r="G122">
            <v>5585631</v>
          </cell>
        </row>
        <row r="123">
          <cell r="G123">
            <v>0</v>
          </cell>
        </row>
        <row r="124">
          <cell r="G124">
            <v>0</v>
          </cell>
        </row>
        <row r="125">
          <cell r="E125" t="str">
            <v>610101001</v>
          </cell>
          <cell r="F125" t="str">
            <v>Derecho Básicos de Pregrado [Fondo General]</v>
          </cell>
          <cell r="G125">
            <v>0</v>
          </cell>
        </row>
        <row r="126">
          <cell r="G126">
            <v>0</v>
          </cell>
        </row>
        <row r="127">
          <cell r="E127" t="str">
            <v>610101003</v>
          </cell>
          <cell r="F127" t="str">
            <v>Ingreso Postgrado Derecho Institucional</v>
          </cell>
          <cell r="G127">
            <v>0</v>
          </cell>
        </row>
        <row r="128">
          <cell r="E128" t="str">
            <v>610101010</v>
          </cell>
          <cell r="F128" t="str">
            <v>Derechos Básicos Postgrado (Sistema)</v>
          </cell>
          <cell r="G128">
            <v>0</v>
          </cell>
        </row>
        <row r="129">
          <cell r="E129" t="str">
            <v>1105</v>
          </cell>
          <cell r="F129" t="str">
            <v>D° Básicos Post-Título</v>
          </cell>
          <cell r="G129">
            <v>0</v>
          </cell>
        </row>
        <row r="130">
          <cell r="E130" t="str">
            <v>Falta</v>
          </cell>
          <cell r="F130" t="str">
            <v>Ingresos de Postgrado /D° de Inscripción</v>
          </cell>
          <cell r="G130">
            <v>0</v>
          </cell>
        </row>
        <row r="131">
          <cell r="G131">
            <v>0</v>
          </cell>
        </row>
        <row r="132">
          <cell r="E132" t="str">
            <v>INTERNO</v>
          </cell>
          <cell r="F132" t="str">
            <v>BECAS INTERNAS</v>
          </cell>
          <cell r="G132">
            <v>0</v>
          </cell>
        </row>
        <row r="133">
          <cell r="E133" t="str">
            <v>610101002</v>
          </cell>
          <cell r="F133" t="str">
            <v xml:space="preserve">Ingr. Pregrado Aranc. Carrera (Rec.Caja Sistema)  </v>
          </cell>
          <cell r="G133">
            <v>0</v>
          </cell>
        </row>
        <row r="134">
          <cell r="E134" t="str">
            <v>620101007</v>
          </cell>
          <cell r="F134" t="str">
            <v>Intereses Devengado Arancel Contable)</v>
          </cell>
          <cell r="G134">
            <v>0</v>
          </cell>
        </row>
        <row r="135">
          <cell r="E135" t="str">
            <v>1110</v>
          </cell>
          <cell r="F135" t="str">
            <v>Recaudación Caja Fuera Sistema</v>
          </cell>
          <cell r="G135">
            <v>0</v>
          </cell>
        </row>
        <row r="136">
          <cell r="E136" t="str">
            <v>1111</v>
          </cell>
          <cell r="F136" t="str">
            <v>Cheques Diferido Aranceles</v>
          </cell>
          <cell r="G136">
            <v>0</v>
          </cell>
        </row>
        <row r="137">
          <cell r="E137" t="str">
            <v>1112</v>
          </cell>
          <cell r="F137" t="str">
            <v>Recaudación DICOM</v>
          </cell>
          <cell r="G137">
            <v>0</v>
          </cell>
        </row>
        <row r="138">
          <cell r="E138" t="str">
            <v>211601004</v>
          </cell>
          <cell r="F138" t="str">
            <v>Cheques Caducados</v>
          </cell>
          <cell r="G138">
            <v>0</v>
          </cell>
        </row>
        <row r="139">
          <cell r="F139" t="str">
            <v>Documentos por Cobrar</v>
          </cell>
          <cell r="G139">
            <v>0</v>
          </cell>
        </row>
        <row r="140">
          <cell r="F140" t="str">
            <v>Cheques Protestado Aranceles</v>
          </cell>
          <cell r="G140">
            <v>0</v>
          </cell>
        </row>
        <row r="141">
          <cell r="F141" t="str">
            <v>Becas Bicentenario, J.Gómez M., Pedagogía y Otras</v>
          </cell>
          <cell r="G141">
            <v>0</v>
          </cell>
        </row>
        <row r="142">
          <cell r="E142" t="str">
            <v>1602</v>
          </cell>
          <cell r="F142" t="str">
            <v>Becas de Reparación (Fdo. Desarrollo)</v>
          </cell>
          <cell r="G142">
            <v>0</v>
          </cell>
        </row>
        <row r="143">
          <cell r="E143" t="str">
            <v>610106011</v>
          </cell>
          <cell r="F143" t="str">
            <v>Aporte Suplemento Fdo. Solidario</v>
          </cell>
          <cell r="G143">
            <v>0</v>
          </cell>
        </row>
        <row r="144">
          <cell r="E144" t="str">
            <v>1702</v>
          </cell>
          <cell r="F144" t="str">
            <v>Aporte Fiscal  Fdo. Solidario</v>
          </cell>
          <cell r="G144">
            <v>0</v>
          </cell>
        </row>
        <row r="145">
          <cell r="E145" t="str">
            <v>1703</v>
          </cell>
          <cell r="F145" t="str">
            <v>Aporte S/ Ley  19.083</v>
          </cell>
          <cell r="G145">
            <v>0</v>
          </cell>
        </row>
        <row r="146">
          <cell r="E146" t="str">
            <v>2115</v>
          </cell>
          <cell r="F146" t="str">
            <v>Cheques Protestados Aranceles</v>
          </cell>
          <cell r="G146">
            <v>0</v>
          </cell>
        </row>
        <row r="147">
          <cell r="E147" t="str">
            <v>620303001</v>
          </cell>
          <cell r="F147" t="str">
            <v>Intereses Aranceles y Derechos de Pregrado</v>
          </cell>
          <cell r="G147">
            <v>0</v>
          </cell>
        </row>
        <row r="148">
          <cell r="E148" t="str">
            <v>620305005</v>
          </cell>
          <cell r="F148" t="str">
            <v>Recuperación gastos cobranza (FSCU)</v>
          </cell>
          <cell r="G148">
            <v>0</v>
          </cell>
        </row>
        <row r="149">
          <cell r="E149" t="str">
            <v>620305006</v>
          </cell>
          <cell r="F149" t="str">
            <v>Recuperación Gastos de Cobranza</v>
          </cell>
          <cell r="G149">
            <v>0</v>
          </cell>
        </row>
        <row r="150">
          <cell r="E150" t="str">
            <v>620301014</v>
          </cell>
          <cell r="F150" t="str">
            <v>Recuperación Créditos Castigado (FSCU)</v>
          </cell>
          <cell r="G150">
            <v>0</v>
          </cell>
        </row>
        <row r="151">
          <cell r="E151" t="str">
            <v>620306003</v>
          </cell>
          <cell r="F151" t="str">
            <v>Ajuste Aranceles y Derecho</v>
          </cell>
          <cell r="G151">
            <v>0</v>
          </cell>
        </row>
        <row r="152">
          <cell r="E152" t="str">
            <v>2200</v>
          </cell>
          <cell r="F152" t="str">
            <v>Fondo Solidario</v>
          </cell>
          <cell r="G152">
            <v>0</v>
          </cell>
        </row>
        <row r="153">
          <cell r="E153" t="str">
            <v>110412001</v>
          </cell>
          <cell r="F153" t="str">
            <v>Recaudación Caja Crédito Universitario</v>
          </cell>
          <cell r="G153">
            <v>0</v>
          </cell>
        </row>
        <row r="154">
          <cell r="E154" t="str">
            <v>110412002</v>
          </cell>
          <cell r="F154" t="str">
            <v>Recaudación Banco Crédito Universitario</v>
          </cell>
          <cell r="G154">
            <v>0</v>
          </cell>
        </row>
        <row r="155">
          <cell r="E155" t="str">
            <v>2203</v>
          </cell>
          <cell r="F155" t="str">
            <v>Recaudación Tesorería Gral. de la  República</v>
          </cell>
          <cell r="G155">
            <v>0</v>
          </cell>
        </row>
        <row r="156">
          <cell r="E156" t="str">
            <v>110403006</v>
          </cell>
          <cell r="F156" t="str">
            <v>Recaudación ORSAN</v>
          </cell>
          <cell r="G156">
            <v>0</v>
          </cell>
        </row>
        <row r="157">
          <cell r="E157" t="str">
            <v>110406011</v>
          </cell>
          <cell r="F157" t="str">
            <v>Fdo. Solid. Recaudac. Deudores Cruzados</v>
          </cell>
          <cell r="G157">
            <v>0</v>
          </cell>
        </row>
        <row r="158">
          <cell r="E158" t="str">
            <v>XXXXX</v>
          </cell>
          <cell r="F158" t="str">
            <v>Aranceles Años Anteriores Pregrado</v>
          </cell>
          <cell r="G158">
            <v>0</v>
          </cell>
        </row>
        <row r="159">
          <cell r="E159" t="str">
            <v>211618004</v>
          </cell>
          <cell r="F159" t="str">
            <v>Vta. Cartera Fdo. Solidario c/c I. Propios</v>
          </cell>
          <cell r="G159">
            <v>0</v>
          </cell>
        </row>
        <row r="160">
          <cell r="E160" t="str">
            <v>620309055</v>
          </cell>
          <cell r="F160" t="str">
            <v>Becas Financiadas por los Organismos</v>
          </cell>
          <cell r="G160">
            <v>0</v>
          </cell>
        </row>
        <row r="161">
          <cell r="E161" t="str">
            <v>211618003</v>
          </cell>
          <cell r="F161" t="str">
            <v>Vta.Cartera Fdo. Solidario c/c A. Fiscal</v>
          </cell>
          <cell r="G161">
            <v>0</v>
          </cell>
        </row>
        <row r="162">
          <cell r="E162" t="str">
            <v>8408</v>
          </cell>
          <cell r="F162" t="str">
            <v>Devolución Aranceles (Años Anteriores)</v>
          </cell>
          <cell r="G162">
            <v>0</v>
          </cell>
        </row>
        <row r="163">
          <cell r="E163" t="str">
            <v>110604001</v>
          </cell>
          <cell r="F163" t="str">
            <v>Ctas. Por Cobrar al Fisco Corto Plazo</v>
          </cell>
          <cell r="G163">
            <v>0</v>
          </cell>
        </row>
        <row r="164">
          <cell r="E164" t="str">
            <v>110503003</v>
          </cell>
          <cell r="F164" t="str">
            <v xml:space="preserve">Cheques Protestado </v>
          </cell>
          <cell r="G164">
            <v>0</v>
          </cell>
        </row>
        <row r="165">
          <cell r="E165" t="str">
            <v>8710</v>
          </cell>
          <cell r="F165" t="str">
            <v>Fdo. Solid. Egresos Deudores Cruzados</v>
          </cell>
          <cell r="G165">
            <v>0</v>
          </cell>
        </row>
        <row r="166">
          <cell r="E166" t="str">
            <v>110610010</v>
          </cell>
          <cell r="F166" t="str">
            <v>Otros Deudores</v>
          </cell>
          <cell r="G166">
            <v>0</v>
          </cell>
        </row>
        <row r="167">
          <cell r="E167" t="str">
            <v>220401008</v>
          </cell>
          <cell r="F167" t="str">
            <v>Devolución Deudores Otras Universidades</v>
          </cell>
          <cell r="G167">
            <v>0</v>
          </cell>
        </row>
        <row r="168">
          <cell r="G168">
            <v>5585631</v>
          </cell>
        </row>
        <row r="169">
          <cell r="E169" t="str">
            <v>1121</v>
          </cell>
          <cell r="F169" t="str">
            <v>Ingresos Magister BID</v>
          </cell>
          <cell r="G169">
            <v>0</v>
          </cell>
        </row>
        <row r="170">
          <cell r="E170" t="str">
            <v>610101004</v>
          </cell>
          <cell r="F170" t="str">
            <v xml:space="preserve">Ingresos Postgrado Arancel </v>
          </cell>
          <cell r="G170">
            <v>774104</v>
          </cell>
        </row>
        <row r="171">
          <cell r="E171" t="str">
            <v>610101009</v>
          </cell>
          <cell r="F171" t="str">
            <v>Ingresos de Postítulo</v>
          </cell>
          <cell r="G171">
            <v>4605562</v>
          </cell>
        </row>
        <row r="172">
          <cell r="E172" t="str">
            <v>610101017</v>
          </cell>
          <cell r="F172" t="str">
            <v>Ingresos Doctorados Acreditados</v>
          </cell>
          <cell r="G172">
            <v>203522</v>
          </cell>
        </row>
        <row r="173">
          <cell r="E173" t="str">
            <v>610101018</v>
          </cell>
          <cell r="F173" t="str">
            <v>Ingresos Doctorados No Acreditados</v>
          </cell>
          <cell r="G173">
            <v>2443</v>
          </cell>
        </row>
        <row r="174">
          <cell r="E174" t="str">
            <v>610101003</v>
          </cell>
          <cell r="F174" t="str">
            <v>Ingresos  Postgrado Der. Instit.</v>
          </cell>
          <cell r="G174">
            <v>0</v>
          </cell>
        </row>
        <row r="175">
          <cell r="E175" t="str">
            <v>1114</v>
          </cell>
          <cell r="F175" t="str">
            <v>Ingresos  Postgrado</v>
          </cell>
          <cell r="G175">
            <v>0</v>
          </cell>
        </row>
        <row r="176">
          <cell r="E176" t="str">
            <v>1123</v>
          </cell>
          <cell r="F176" t="str">
            <v>Otros Derechos</v>
          </cell>
          <cell r="G176">
            <v>0</v>
          </cell>
        </row>
        <row r="177">
          <cell r="E177" t="str">
            <v>1124</v>
          </cell>
          <cell r="F177" t="str">
            <v>Toma de Exámenes</v>
          </cell>
          <cell r="G177">
            <v>0</v>
          </cell>
        </row>
        <row r="178">
          <cell r="E178" t="str">
            <v>1125</v>
          </cell>
          <cell r="F178" t="str">
            <v>Ingresos Postítulo</v>
          </cell>
          <cell r="G178">
            <v>0</v>
          </cell>
        </row>
        <row r="179">
          <cell r="E179" t="str">
            <v>620303005</v>
          </cell>
          <cell r="F179" t="str">
            <v>Intereses Aranceles y D° Postgrado</v>
          </cell>
          <cell r="G179">
            <v>0</v>
          </cell>
        </row>
        <row r="180">
          <cell r="E180" t="str">
            <v>3401</v>
          </cell>
          <cell r="F180" t="str">
            <v>Ingresos de Docencia</v>
          </cell>
          <cell r="G180">
            <v>0</v>
          </cell>
        </row>
        <row r="181">
          <cell r="G181">
            <v>15853</v>
          </cell>
        </row>
        <row r="182">
          <cell r="G182">
            <v>15853</v>
          </cell>
        </row>
        <row r="183">
          <cell r="E183" t="str">
            <v>620301013</v>
          </cell>
          <cell r="F183" t="str">
            <v>Utilidades por Venta de Activos Físicos</v>
          </cell>
          <cell r="G183">
            <v>0</v>
          </cell>
        </row>
        <row r="184">
          <cell r="E184" t="str">
            <v>620307003</v>
          </cell>
          <cell r="F184" t="str">
            <v>Venta de bienes Muebles</v>
          </cell>
          <cell r="G184">
            <v>15853</v>
          </cell>
        </row>
        <row r="185">
          <cell r="E185" t="str">
            <v>3410</v>
          </cell>
          <cell r="F185" t="str">
            <v>Venta de Activos Físicos (Años Anteriores)</v>
          </cell>
          <cell r="G185">
            <v>0</v>
          </cell>
        </row>
        <row r="186">
          <cell r="G186">
            <v>0</v>
          </cell>
        </row>
        <row r="187">
          <cell r="E187" t="str">
            <v>2101</v>
          </cell>
          <cell r="F187" t="str">
            <v xml:space="preserve"> Intereses Ganados Venta  RTU</v>
          </cell>
          <cell r="G187">
            <v>0</v>
          </cell>
        </row>
        <row r="188">
          <cell r="E188" t="str">
            <v>2140</v>
          </cell>
          <cell r="F188" t="str">
            <v xml:space="preserve"> Capital Venta  RTU</v>
          </cell>
          <cell r="G188">
            <v>0</v>
          </cell>
        </row>
        <row r="189">
          <cell r="E189" t="str">
            <v>2901</v>
          </cell>
          <cell r="F189" t="str">
            <v>Venta de Activos Financieros</v>
          </cell>
          <cell r="G189">
            <v>0</v>
          </cell>
        </row>
        <row r="190">
          <cell r="E190" t="str">
            <v>2902</v>
          </cell>
          <cell r="F190" t="str">
            <v>Venta de Acciones</v>
          </cell>
          <cell r="G190">
            <v>0</v>
          </cell>
        </row>
        <row r="191">
          <cell r="E191" t="str">
            <v>3409</v>
          </cell>
          <cell r="F191" t="str">
            <v>Venta de Activos Financieros (Años Anteriores)</v>
          </cell>
          <cell r="G191">
            <v>0</v>
          </cell>
        </row>
        <row r="192">
          <cell r="G192">
            <v>2998509</v>
          </cell>
        </row>
        <row r="193">
          <cell r="G193">
            <v>389319</v>
          </cell>
        </row>
        <row r="194">
          <cell r="E194" t="str">
            <v>610105001</v>
          </cell>
          <cell r="F194" t="str">
            <v>Donaciones de Dinero</v>
          </cell>
          <cell r="G194">
            <v>19783</v>
          </cell>
        </row>
        <row r="195">
          <cell r="E195" t="str">
            <v>610105002</v>
          </cell>
          <cell r="F195" t="str">
            <v>Donaciones Art. 69 Ley N° 18,681</v>
          </cell>
          <cell r="G195">
            <v>76155</v>
          </cell>
        </row>
        <row r="196">
          <cell r="E196" t="str">
            <v>610105009</v>
          </cell>
          <cell r="F196" t="str">
            <v>Donaciones Organismos Internacionales</v>
          </cell>
          <cell r="G196">
            <v>0</v>
          </cell>
        </row>
        <row r="197">
          <cell r="E197" t="str">
            <v>610105011</v>
          </cell>
          <cell r="F197" t="str">
            <v>Donaciones de Bienes no Afecta a Leyes</v>
          </cell>
          <cell r="G197">
            <v>293381</v>
          </cell>
        </row>
        <row r="198">
          <cell r="E198" t="str">
            <v>610105006</v>
          </cell>
          <cell r="F198" t="str">
            <v>Donación Culturales</v>
          </cell>
          <cell r="G198">
            <v>0</v>
          </cell>
        </row>
        <row r="199">
          <cell r="E199" t="str">
            <v>610105008</v>
          </cell>
          <cell r="F199" t="str">
            <v>Donaciones Universitaria</v>
          </cell>
          <cell r="G199">
            <v>0</v>
          </cell>
        </row>
        <row r="200">
          <cell r="E200" t="str">
            <v>2507</v>
          </cell>
          <cell r="F200" t="str">
            <v>Apte. Instituciones Nacionales e Internacionales</v>
          </cell>
          <cell r="G200">
            <v>0</v>
          </cell>
        </row>
        <row r="201">
          <cell r="G201">
            <v>2609190</v>
          </cell>
        </row>
        <row r="202">
          <cell r="E202" t="str">
            <v>610104010</v>
          </cell>
          <cell r="F202" t="str">
            <v>Aporte FONDEF Proyecto</v>
          </cell>
          <cell r="G202">
            <v>0</v>
          </cell>
        </row>
        <row r="203">
          <cell r="E203" t="str">
            <v>1510</v>
          </cell>
          <cell r="F203" t="str">
            <v>Aporte Proyectos por Convenio de  Desempeño</v>
          </cell>
          <cell r="G203">
            <v>0</v>
          </cell>
        </row>
        <row r="204">
          <cell r="E204" t="str">
            <v>1513</v>
          </cell>
          <cell r="F204" t="str">
            <v>Proyectos Mecesup 1999</v>
          </cell>
          <cell r="G204">
            <v>0</v>
          </cell>
        </row>
        <row r="205">
          <cell r="E205" t="str">
            <v>1514</v>
          </cell>
          <cell r="F205" t="str">
            <v>Proyectos Mecesup 2000</v>
          </cell>
          <cell r="G205">
            <v>0</v>
          </cell>
        </row>
        <row r="206">
          <cell r="E206" t="str">
            <v>610106015</v>
          </cell>
          <cell r="F206" t="str">
            <v>Intereses Devengado Cartera</v>
          </cell>
          <cell r="G206">
            <v>0</v>
          </cell>
        </row>
        <row r="207">
          <cell r="E207" t="str">
            <v>610107005</v>
          </cell>
          <cell r="F207" t="str">
            <v>Concurso Proy. Institucionales Organismos</v>
          </cell>
          <cell r="G207">
            <v>0</v>
          </cell>
        </row>
        <row r="208">
          <cell r="E208" t="str">
            <v>610107007</v>
          </cell>
          <cell r="F208" t="str">
            <v>Aporte FONDEF- Otros Proyectos</v>
          </cell>
          <cell r="G208">
            <v>0</v>
          </cell>
        </row>
        <row r="209">
          <cell r="E209" t="str">
            <v>2604</v>
          </cell>
          <cell r="F209" t="str">
            <v>Otros Servicio Públicos</v>
          </cell>
          <cell r="G209">
            <v>0</v>
          </cell>
        </row>
        <row r="210">
          <cell r="E210" t="str">
            <v>610107008</v>
          </cell>
          <cell r="F210" t="str">
            <v>Aporte Fiscal Conv. Activ. Interés Nacional</v>
          </cell>
          <cell r="G210">
            <v>0</v>
          </cell>
        </row>
        <row r="211">
          <cell r="E211" t="str">
            <v>610107009</v>
          </cell>
          <cell r="F211" t="str">
            <v>Concurso Proy. Institucionales Fondo General</v>
          </cell>
          <cell r="G211">
            <v>0</v>
          </cell>
        </row>
        <row r="212">
          <cell r="E212" t="str">
            <v>610107010</v>
          </cell>
          <cell r="F212" t="str">
            <v>Recursos Convenio de Desempeño</v>
          </cell>
          <cell r="G212">
            <v>0</v>
          </cell>
        </row>
        <row r="213">
          <cell r="E213" t="str">
            <v>610107011</v>
          </cell>
          <cell r="F213" t="str">
            <v>Aporte Mecesup Proyectos 1999</v>
          </cell>
          <cell r="G213">
            <v>0</v>
          </cell>
        </row>
        <row r="214">
          <cell r="E214" t="str">
            <v>1506</v>
          </cell>
          <cell r="F214" t="str">
            <v>Aportes Fiscales por Distribuir</v>
          </cell>
          <cell r="G214">
            <v>0</v>
          </cell>
        </row>
        <row r="215">
          <cell r="E215" t="str">
            <v>610107014</v>
          </cell>
          <cell r="F215" t="str">
            <v>Proyectos Mecesup /2002</v>
          </cell>
          <cell r="G215">
            <v>0</v>
          </cell>
        </row>
        <row r="216">
          <cell r="E216" t="str">
            <v>610107015</v>
          </cell>
          <cell r="F216" t="str">
            <v>Proyectos Mecesup /2003</v>
          </cell>
          <cell r="G216">
            <v>0</v>
          </cell>
        </row>
        <row r="217">
          <cell r="E217" t="str">
            <v>610107016</v>
          </cell>
          <cell r="F217" t="str">
            <v>Proyectos Mecesup /2004</v>
          </cell>
          <cell r="G217">
            <v>0</v>
          </cell>
        </row>
        <row r="218">
          <cell r="E218" t="str">
            <v>610107017</v>
          </cell>
          <cell r="F218" t="str">
            <v>Proyectos Mecesup /2006</v>
          </cell>
          <cell r="G218">
            <v>0</v>
          </cell>
        </row>
        <row r="219">
          <cell r="E219" t="str">
            <v>1603</v>
          </cell>
          <cell r="F219" t="str">
            <v>Becas de Mantención  (Fdo. Desarrollo)</v>
          </cell>
          <cell r="G219">
            <v>0</v>
          </cell>
        </row>
        <row r="220">
          <cell r="E220" t="str">
            <v>2117</v>
          </cell>
          <cell r="F220" t="str">
            <v>FUPF</v>
          </cell>
          <cell r="G220">
            <v>0</v>
          </cell>
        </row>
        <row r="221">
          <cell r="E221" t="str">
            <v>2166</v>
          </cell>
          <cell r="F221" t="str">
            <v>Ingresos FONDEF Financiamiento Gasto</v>
          </cell>
          <cell r="G221">
            <v>0</v>
          </cell>
        </row>
        <row r="222">
          <cell r="E222" t="str">
            <v>2167</v>
          </cell>
          <cell r="F222" t="str">
            <v>Otros Aportes Convenio FONDEF</v>
          </cell>
          <cell r="G222">
            <v>0</v>
          </cell>
        </row>
        <row r="223">
          <cell r="E223" t="str">
            <v>2511</v>
          </cell>
          <cell r="F223" t="str">
            <v>Ingresos FONDEF Financiamiento Gasto</v>
          </cell>
          <cell r="G223">
            <v>0</v>
          </cell>
        </row>
        <row r="224">
          <cell r="E224" t="str">
            <v>2512</v>
          </cell>
          <cell r="F224" t="str">
            <v>Otros Aportes Convenio FONDEF</v>
          </cell>
          <cell r="G224">
            <v>0</v>
          </cell>
        </row>
        <row r="225">
          <cell r="E225" t="str">
            <v>610108001</v>
          </cell>
          <cell r="F225" t="str">
            <v>Aguinaldos y Bonificación Legal</v>
          </cell>
          <cell r="G225">
            <v>0</v>
          </cell>
        </row>
        <row r="226">
          <cell r="F226" t="str">
            <v>Apte . Basal Desempeño Univ. Art.1° (Ed.) N° 4 de 1981</v>
          </cell>
          <cell r="G226">
            <v>0</v>
          </cell>
        </row>
        <row r="227">
          <cell r="E227" t="str">
            <v>610108003</v>
          </cell>
          <cell r="F227" t="str">
            <v>Aporte de Municipalidades</v>
          </cell>
          <cell r="G227">
            <v>0</v>
          </cell>
        </row>
        <row r="228">
          <cell r="E228" t="str">
            <v>610108004</v>
          </cell>
          <cell r="F228" t="str">
            <v xml:space="preserve">Aportes de Ministerios </v>
          </cell>
          <cell r="G228">
            <v>0</v>
          </cell>
        </row>
        <row r="229">
          <cell r="E229" t="str">
            <v>2607</v>
          </cell>
          <cell r="F229" t="str">
            <v>Cátedra Presidencial</v>
          </cell>
          <cell r="G229">
            <v>0</v>
          </cell>
        </row>
        <row r="230">
          <cell r="E230" t="str">
            <v>610108010</v>
          </cell>
          <cell r="F230" t="str">
            <v>Proyectos Fondecyt Gastos de Administración</v>
          </cell>
          <cell r="G230">
            <v>429908</v>
          </cell>
        </row>
        <row r="231">
          <cell r="E231" t="str">
            <v>610108011</v>
          </cell>
          <cell r="F231" t="str">
            <v>Proyectos Fondecyt Bienes de Capital</v>
          </cell>
          <cell r="G231">
            <v>0</v>
          </cell>
        </row>
        <row r="232">
          <cell r="E232" t="str">
            <v>610108014</v>
          </cell>
          <cell r="F232" t="str">
            <v>Aporte FONDEF Proyectos</v>
          </cell>
          <cell r="G232">
            <v>453959</v>
          </cell>
        </row>
        <row r="233">
          <cell r="E233" t="str">
            <v>610108016</v>
          </cell>
          <cell r="F233" t="str">
            <v>Gasto Administraciòn Sup. FONDEF</v>
          </cell>
          <cell r="G233">
            <v>0</v>
          </cell>
        </row>
        <row r="234">
          <cell r="E234" t="str">
            <v>2536</v>
          </cell>
          <cell r="F234" t="str">
            <v>Aporte FONDEF  Proyectos</v>
          </cell>
          <cell r="G234">
            <v>0</v>
          </cell>
        </row>
        <row r="235">
          <cell r="E235" t="str">
            <v>2537</v>
          </cell>
          <cell r="F235" t="str">
            <v>Aporte FONDEF  Proyectos</v>
          </cell>
          <cell r="G235">
            <v>0</v>
          </cell>
        </row>
        <row r="236">
          <cell r="E236" t="str">
            <v>610108018</v>
          </cell>
          <cell r="F236" t="str">
            <v>Aptes. de Instituciones Nac. e Internacionales</v>
          </cell>
          <cell r="G236">
            <v>468546</v>
          </cell>
        </row>
        <row r="237">
          <cell r="E237" t="str">
            <v>610108019</v>
          </cell>
          <cell r="F237" t="str">
            <v>Gastos Administración FONDAP</v>
          </cell>
          <cell r="G237">
            <v>654115</v>
          </cell>
        </row>
        <row r="238">
          <cell r="E238" t="str">
            <v>610108020</v>
          </cell>
          <cell r="F238" t="str">
            <v>Aporte Proyectos FONDAF</v>
          </cell>
          <cell r="G238">
            <v>0</v>
          </cell>
        </row>
        <row r="239">
          <cell r="E239" t="str">
            <v>610108021</v>
          </cell>
          <cell r="F239" t="str">
            <v>Aporte Proyectos Anillo</v>
          </cell>
          <cell r="G239">
            <v>325996</v>
          </cell>
        </row>
        <row r="240">
          <cell r="E240" t="str">
            <v>610108022</v>
          </cell>
          <cell r="F240" t="str">
            <v>Aportes FONIS - Proyectos de Investigación</v>
          </cell>
          <cell r="G240">
            <v>137902</v>
          </cell>
        </row>
        <row r="241">
          <cell r="E241" t="str">
            <v>610108023</v>
          </cell>
          <cell r="F241" t="str">
            <v>Aporte Proyectos INNOVA Chile</v>
          </cell>
          <cell r="G241">
            <v>138764</v>
          </cell>
        </row>
        <row r="242">
          <cell r="E242" t="str">
            <v>610108024</v>
          </cell>
          <cell r="F242" t="str">
            <v>Aporte Proyectos Basal</v>
          </cell>
          <cell r="G242">
            <v>0</v>
          </cell>
        </row>
        <row r="243">
          <cell r="F243" t="str">
            <v>Transferencias Sector Público (Años Anteriores)</v>
          </cell>
          <cell r="G243">
            <v>0</v>
          </cell>
        </row>
        <row r="244">
          <cell r="E244" t="str">
            <v>3904</v>
          </cell>
          <cell r="F244" t="str">
            <v>Bonificaciones y Aguinaldos</v>
          </cell>
          <cell r="G244">
            <v>0</v>
          </cell>
        </row>
        <row r="245">
          <cell r="E245" t="str">
            <v>5711</v>
          </cell>
          <cell r="F245" t="str">
            <v>Cátedra Presidencial</v>
          </cell>
          <cell r="G245">
            <v>0</v>
          </cell>
        </row>
        <row r="246">
          <cell r="E246" t="str">
            <v>INTERNO</v>
          </cell>
          <cell r="F246" t="str">
            <v>Apte. Suplemento Fondo Solidario [Fondo General]</v>
          </cell>
          <cell r="G246">
            <v>0</v>
          </cell>
        </row>
        <row r="247">
          <cell r="E247" t="str">
            <v>INTERNO</v>
          </cell>
          <cell r="F247" t="str">
            <v xml:space="preserve">Becas Externas Pregrado </v>
          </cell>
          <cell r="G247">
            <v>0</v>
          </cell>
        </row>
        <row r="248">
          <cell r="E248" t="str">
            <v>INTERNO</v>
          </cell>
          <cell r="F248" t="str">
            <v>Bonificación Diciembre</v>
          </cell>
          <cell r="G248">
            <v>0</v>
          </cell>
        </row>
        <row r="249">
          <cell r="G249">
            <v>0</v>
          </cell>
        </row>
        <row r="250">
          <cell r="G250">
            <v>0</v>
          </cell>
        </row>
        <row r="251">
          <cell r="E251" t="str">
            <v>3601</v>
          </cell>
          <cell r="F251" t="str">
            <v>Endeudamiento Bancario [Fondo General]</v>
          </cell>
          <cell r="G251">
            <v>0</v>
          </cell>
        </row>
        <row r="252">
          <cell r="G252">
            <v>0</v>
          </cell>
        </row>
        <row r="253">
          <cell r="E253" t="str">
            <v>3601</v>
          </cell>
          <cell r="F253" t="str">
            <v>Endeudamiento Bancario [Fondo General]</v>
          </cell>
          <cell r="G253">
            <v>0</v>
          </cell>
        </row>
        <row r="254">
          <cell r="G254">
            <v>0</v>
          </cell>
        </row>
        <row r="255">
          <cell r="E255" t="str">
            <v>XXXX</v>
          </cell>
          <cell r="G255">
            <v>0</v>
          </cell>
        </row>
        <row r="256">
          <cell r="G256">
            <v>0</v>
          </cell>
        </row>
        <row r="257">
          <cell r="G257">
            <v>0</v>
          </cell>
        </row>
        <row r="258">
          <cell r="E258" t="str">
            <v>610107002</v>
          </cell>
          <cell r="F258" t="str">
            <v>Aporte Fiscal Directo</v>
          </cell>
          <cell r="G258">
            <v>0</v>
          </cell>
        </row>
        <row r="259">
          <cell r="G259">
            <v>0</v>
          </cell>
        </row>
        <row r="260">
          <cell r="E260" t="str">
            <v>610107003</v>
          </cell>
          <cell r="F260" t="str">
            <v>Aporte Fiscal  Indirecto</v>
          </cell>
          <cell r="G260">
            <v>0</v>
          </cell>
        </row>
        <row r="261">
          <cell r="G261">
            <v>0</v>
          </cell>
        </row>
        <row r="262">
          <cell r="E262" t="str">
            <v>Interno</v>
          </cell>
          <cell r="G262">
            <v>0</v>
          </cell>
        </row>
        <row r="263">
          <cell r="G263">
            <v>0</v>
          </cell>
        </row>
        <row r="264">
          <cell r="E264" t="str">
            <v>XXXX</v>
          </cell>
          <cell r="G264">
            <v>0</v>
          </cell>
        </row>
        <row r="265">
          <cell r="G265">
            <v>0</v>
          </cell>
        </row>
        <row r="266">
          <cell r="G266">
            <v>0</v>
          </cell>
        </row>
        <row r="267">
          <cell r="E267" t="str">
            <v>INTERNO</v>
          </cell>
          <cell r="G267">
            <v>0</v>
          </cell>
        </row>
        <row r="268">
          <cell r="G268">
            <v>0</v>
          </cell>
        </row>
        <row r="269">
          <cell r="E269" t="str">
            <v>2108</v>
          </cell>
          <cell r="F269" t="str">
            <v>Recuperación Préstamos Habitacionales (Entidades Derivadas)</v>
          </cell>
          <cell r="G269">
            <v>0</v>
          </cell>
        </row>
        <row r="270">
          <cell r="E270" t="str">
            <v>2112</v>
          </cell>
          <cell r="F270" t="str">
            <v>Deudas Entidades Derivadas</v>
          </cell>
          <cell r="G270">
            <v>0</v>
          </cell>
        </row>
        <row r="271">
          <cell r="G271">
            <v>20719302</v>
          </cell>
        </row>
        <row r="272">
          <cell r="G272">
            <v>0</v>
          </cell>
        </row>
        <row r="273">
          <cell r="E273" t="str">
            <v>610108005</v>
          </cell>
          <cell r="F273" t="str">
            <v>Aporte Lotería</v>
          </cell>
          <cell r="G273">
            <v>0</v>
          </cell>
        </row>
        <row r="274">
          <cell r="G274">
            <v>20719302</v>
          </cell>
        </row>
        <row r="275">
          <cell r="E275" t="str">
            <v>2127</v>
          </cell>
          <cell r="F275" t="str">
            <v>Ingresos del Personal</v>
          </cell>
          <cell r="G275">
            <v>0</v>
          </cell>
        </row>
        <row r="276">
          <cell r="E276" t="str">
            <v>2129</v>
          </cell>
          <cell r="F276" t="str">
            <v>Derechos de Aguas</v>
          </cell>
          <cell r="G276">
            <v>0</v>
          </cell>
        </row>
        <row r="277">
          <cell r="E277" t="str">
            <v>60301041</v>
          </cell>
          <cell r="F277" t="str">
            <v>Anulación Descuento Aranceles Años Anteriores</v>
          </cell>
          <cell r="G277">
            <v>0</v>
          </cell>
        </row>
        <row r="278">
          <cell r="E278" t="str">
            <v>111401008</v>
          </cell>
          <cell r="F278" t="str">
            <v>Capacitación Anticipada</v>
          </cell>
          <cell r="G278">
            <v>0</v>
          </cell>
        </row>
        <row r="279">
          <cell r="E279" t="str">
            <v>610103004</v>
          </cell>
          <cell r="F279" t="str">
            <v>Carnet y Multas de Bibliotecas</v>
          </cell>
          <cell r="G279">
            <v>0</v>
          </cell>
        </row>
        <row r="280">
          <cell r="E280" t="str">
            <v>610104012</v>
          </cell>
          <cell r="F280" t="str">
            <v>Menor Valor Incobrabilidad  (CONTABLE)</v>
          </cell>
          <cell r="G280">
            <v>0</v>
          </cell>
        </row>
        <row r="281">
          <cell r="E281" t="str">
            <v>2126</v>
          </cell>
          <cell r="F281" t="str">
            <v>Arriendo de Bienes de Terceros</v>
          </cell>
          <cell r="G281">
            <v>0</v>
          </cell>
        </row>
        <row r="282">
          <cell r="E282" t="str">
            <v>620301001</v>
          </cell>
          <cell r="F282" t="str">
            <v>Garantías Hechas Efectivas</v>
          </cell>
          <cell r="G282">
            <v>0</v>
          </cell>
        </row>
        <row r="283">
          <cell r="E283" t="str">
            <v>620301002</v>
          </cell>
          <cell r="F283" t="str">
            <v>Otros Ingresosos del Personal</v>
          </cell>
          <cell r="G283">
            <v>0</v>
          </cell>
        </row>
        <row r="284">
          <cell r="E284" t="str">
            <v>2174</v>
          </cell>
          <cell r="F284" t="str">
            <v>Indemnización por Poliza Permanencia</v>
          </cell>
          <cell r="G284">
            <v>0</v>
          </cell>
        </row>
        <row r="285">
          <cell r="E285" t="str">
            <v>2414</v>
          </cell>
          <cell r="F285" t="str">
            <v>Sobreprecio en Otras Actividades</v>
          </cell>
          <cell r="G285">
            <v>0</v>
          </cell>
        </row>
        <row r="286">
          <cell r="E286" t="str">
            <v>2416</v>
          </cell>
          <cell r="F286" t="str">
            <v>Otros Ingresos Devolución IVA</v>
          </cell>
          <cell r="G286">
            <v>0</v>
          </cell>
        </row>
        <row r="287">
          <cell r="E287" t="str">
            <v>2701</v>
          </cell>
          <cell r="F287" t="str">
            <v>Fondos de Terceros</v>
          </cell>
          <cell r="G287">
            <v>0</v>
          </cell>
        </row>
        <row r="288">
          <cell r="E288" t="str">
            <v>2802</v>
          </cell>
          <cell r="F288" t="str">
            <v>Colocación Efectivo Equivalente</v>
          </cell>
          <cell r="G288">
            <v>0</v>
          </cell>
        </row>
        <row r="289">
          <cell r="E289" t="str">
            <v>2920</v>
          </cell>
          <cell r="F289" t="str">
            <v>Fondo renovación Planta Física</v>
          </cell>
          <cell r="G289">
            <v>0</v>
          </cell>
        </row>
        <row r="290">
          <cell r="E290" t="str">
            <v>3301</v>
          </cell>
          <cell r="F290" t="str">
            <v>Devolución Operación Renta</v>
          </cell>
          <cell r="G290">
            <v>0</v>
          </cell>
        </row>
        <row r="291">
          <cell r="E291" t="str">
            <v>3405</v>
          </cell>
          <cell r="F291" t="str">
            <v>Subsidios de Cesantía</v>
          </cell>
          <cell r="G291">
            <v>0</v>
          </cell>
        </row>
        <row r="292">
          <cell r="E292" t="str">
            <v>3406</v>
          </cell>
          <cell r="F292" t="str">
            <v>Ingresos  Generales  (Años Anteriores)</v>
          </cell>
          <cell r="G292">
            <v>0</v>
          </cell>
        </row>
        <row r="293">
          <cell r="E293" t="str">
            <v>3408</v>
          </cell>
          <cell r="F293" t="str">
            <v>Otros Ingresos (Años anteriores)</v>
          </cell>
          <cell r="G293">
            <v>0</v>
          </cell>
        </row>
        <row r="294">
          <cell r="E294" t="str">
            <v>620301005</v>
          </cell>
          <cell r="F294" t="str">
            <v>Indemnización por Siniestros Seguros</v>
          </cell>
          <cell r="G294">
            <v>0</v>
          </cell>
        </row>
        <row r="295">
          <cell r="E295" t="str">
            <v>620301007</v>
          </cell>
          <cell r="F295" t="str">
            <v>Otros Ingresos Operativos/Ajuste</v>
          </cell>
          <cell r="G295">
            <v>0</v>
          </cell>
        </row>
        <row r="296">
          <cell r="E296" t="str">
            <v>620301011</v>
          </cell>
          <cell r="F296" t="str">
            <v>Utilidades Venta Derechos de Agua</v>
          </cell>
          <cell r="G296">
            <v>0</v>
          </cell>
        </row>
        <row r="297">
          <cell r="E297" t="str">
            <v>620301012</v>
          </cell>
          <cell r="F297" t="str">
            <v>Devolución Subsidios S.I.L.  [RECUPERACION]</v>
          </cell>
          <cell r="G297">
            <v>0</v>
          </cell>
        </row>
        <row r="298">
          <cell r="E298" t="str">
            <v>620301017</v>
          </cell>
          <cell r="F298" t="str">
            <v>Utilidad por Diferencia de Cambio</v>
          </cell>
          <cell r="G298">
            <v>0</v>
          </cell>
        </row>
        <row r="299">
          <cell r="E299" t="str">
            <v>620301021</v>
          </cell>
          <cell r="F299" t="str">
            <v>Utilidad en Venta de Vehículos</v>
          </cell>
          <cell r="G299">
            <v>0</v>
          </cell>
        </row>
        <row r="300">
          <cell r="E300" t="str">
            <v>620301023</v>
          </cell>
          <cell r="F300" t="str">
            <v>Utilidad en Venta de Muebles y Enseres</v>
          </cell>
          <cell r="G300">
            <v>0</v>
          </cell>
        </row>
        <row r="301">
          <cell r="E301" t="str">
            <v>620301027</v>
          </cell>
          <cell r="F301" t="str">
            <v>Sala Cuna y Jardín Infantil</v>
          </cell>
          <cell r="G301">
            <v>0</v>
          </cell>
        </row>
        <row r="302">
          <cell r="E302" t="str">
            <v>620301028</v>
          </cell>
          <cell r="F302" t="str">
            <v>Ingresos por Diferencia en Recepción</v>
          </cell>
          <cell r="G302">
            <v>0</v>
          </cell>
        </row>
        <row r="303">
          <cell r="E303" t="str">
            <v>620301029</v>
          </cell>
          <cell r="F303" t="str">
            <v>Arriendo Casillero Alumnos</v>
          </cell>
          <cell r="G303">
            <v>0</v>
          </cell>
        </row>
        <row r="304">
          <cell r="E304" t="str">
            <v>620301030</v>
          </cell>
          <cell r="F304" t="str">
            <v>Amortización Utilidad Vta. Con Leaseback (Cont.)</v>
          </cell>
          <cell r="G304">
            <v>0</v>
          </cell>
        </row>
        <row r="305">
          <cell r="E305" t="str">
            <v>620301031</v>
          </cell>
          <cell r="F305" t="str">
            <v>Credenciales Universitaria TUI</v>
          </cell>
          <cell r="G305">
            <v>0</v>
          </cell>
        </row>
        <row r="306">
          <cell r="E306" t="str">
            <v>620301032</v>
          </cell>
          <cell r="F306" t="str">
            <v>Gastos de Matrícula Ley del Consumidor</v>
          </cell>
          <cell r="G306">
            <v>0</v>
          </cell>
        </row>
        <row r="307">
          <cell r="E307" t="str">
            <v>620301033</v>
          </cell>
          <cell r="F307" t="str">
            <v>Ingreso Gestión Pasantías Tecnológicas</v>
          </cell>
          <cell r="G307">
            <v>0</v>
          </cell>
        </row>
        <row r="308">
          <cell r="E308" t="str">
            <v>620301034</v>
          </cell>
          <cell r="F308" t="str">
            <v>Uso Marca Chuncho/Convenio Deportivo Azul-Azul</v>
          </cell>
          <cell r="G308">
            <v>0</v>
          </cell>
        </row>
        <row r="309">
          <cell r="E309" t="str">
            <v>620301036</v>
          </cell>
          <cell r="F309" t="str">
            <v>Descuento Personal Afecto Ley 15.076</v>
          </cell>
          <cell r="G309">
            <v>0</v>
          </cell>
        </row>
        <row r="310">
          <cell r="E310" t="str">
            <v>620301038</v>
          </cell>
          <cell r="F310" t="str">
            <v>Ingreso por Uso de Bienes Universitarios</v>
          </cell>
          <cell r="G310">
            <v>0</v>
          </cell>
        </row>
        <row r="311">
          <cell r="E311" t="str">
            <v>620301039</v>
          </cell>
          <cell r="F311" t="str">
            <v>Ingresos por Descuentos al Personal</v>
          </cell>
          <cell r="G311">
            <v>0</v>
          </cell>
        </row>
        <row r="312">
          <cell r="E312" t="str">
            <v>620301040</v>
          </cell>
          <cell r="F312" t="str">
            <v>Anulación Beca Arancel Años Anteriores</v>
          </cell>
          <cell r="G312">
            <v>0</v>
          </cell>
        </row>
        <row r="313">
          <cell r="E313" t="str">
            <v>620301042</v>
          </cell>
          <cell r="F313" t="str">
            <v>Ingresos Aranceles Pregrado Años Anteriores</v>
          </cell>
          <cell r="G313">
            <v>0</v>
          </cell>
        </row>
        <row r="314">
          <cell r="E314" t="str">
            <v>2102</v>
          </cell>
          <cell r="F314" t="str">
            <v>Multas</v>
          </cell>
          <cell r="G314">
            <v>0</v>
          </cell>
        </row>
        <row r="315">
          <cell r="E315" t="str">
            <v>620303002</v>
          </cell>
          <cell r="F315" t="str">
            <v>Intereses Deudores y Otros</v>
          </cell>
          <cell r="G315">
            <v>2</v>
          </cell>
        </row>
        <row r="316">
          <cell r="E316" t="str">
            <v>620303003</v>
          </cell>
          <cell r="F316" t="str">
            <v>Multas por atraso de entrega</v>
          </cell>
          <cell r="G316">
            <v>0</v>
          </cell>
        </row>
        <row r="317">
          <cell r="E317" t="str">
            <v>620305001</v>
          </cell>
          <cell r="F317" t="str">
            <v>Recuperación Gastos Notariales por Protesto</v>
          </cell>
          <cell r="G317">
            <v>0</v>
          </cell>
        </row>
        <row r="318">
          <cell r="E318" t="str">
            <v>620305004</v>
          </cell>
          <cell r="F318" t="str">
            <v>Recuperación Gastos Judiciales</v>
          </cell>
          <cell r="G318">
            <v>1080</v>
          </cell>
        </row>
        <row r="319">
          <cell r="E319" t="str">
            <v>620305005</v>
          </cell>
          <cell r="F319" t="str">
            <v>Recuperación de Gastos de Cobranzas</v>
          </cell>
          <cell r="G319">
            <v>0</v>
          </cell>
        </row>
        <row r="320">
          <cell r="E320" t="str">
            <v>2131</v>
          </cell>
          <cell r="F320" t="str">
            <v>Anticipos de Clientes</v>
          </cell>
          <cell r="G320">
            <v>0</v>
          </cell>
        </row>
        <row r="321">
          <cell r="E321" t="str">
            <v>2134</v>
          </cell>
          <cell r="F321" t="str">
            <v>Recuperación Anticipo Remuneraciones Organismos</v>
          </cell>
          <cell r="G321">
            <v>0</v>
          </cell>
        </row>
        <row r="322">
          <cell r="E322" t="str">
            <v>2135</v>
          </cell>
          <cell r="F322" t="str">
            <v>Recuperación Anticipo a Contratistas</v>
          </cell>
          <cell r="G322">
            <v>0</v>
          </cell>
        </row>
        <row r="323">
          <cell r="E323" t="str">
            <v>2136</v>
          </cell>
          <cell r="F323" t="str">
            <v>Recuperación Giros a rendir</v>
          </cell>
          <cell r="G323">
            <v>0</v>
          </cell>
        </row>
        <row r="324">
          <cell r="E324" t="str">
            <v>2137</v>
          </cell>
          <cell r="F324" t="str">
            <v>Recuperación Fondo Fijo</v>
          </cell>
          <cell r="G324">
            <v>0</v>
          </cell>
        </row>
        <row r="325">
          <cell r="E325" t="str">
            <v>2138</v>
          </cell>
          <cell r="F325" t="str">
            <v>Recuperación Anticipo Proveedores</v>
          </cell>
          <cell r="G325">
            <v>0</v>
          </cell>
        </row>
        <row r="326">
          <cell r="E326" t="str">
            <v>2139</v>
          </cell>
          <cell r="F326" t="str">
            <v>Ingresos Varios</v>
          </cell>
          <cell r="G326">
            <v>0</v>
          </cell>
        </row>
        <row r="327">
          <cell r="E327" t="str">
            <v>2153</v>
          </cell>
          <cell r="F327" t="str">
            <v>Reajuste Garantía Arrendamiento</v>
          </cell>
          <cell r="G327">
            <v>0</v>
          </cell>
        </row>
        <row r="328">
          <cell r="E328" t="str">
            <v>2155</v>
          </cell>
          <cell r="F328" t="str">
            <v>Devolución Remuneraciones Académicos y No Académicos</v>
          </cell>
          <cell r="G328">
            <v>0</v>
          </cell>
        </row>
        <row r="329">
          <cell r="E329" t="str">
            <v>2156</v>
          </cell>
          <cell r="F329" t="str">
            <v>Recuperación Boletas de Garantía</v>
          </cell>
          <cell r="G329">
            <v>0</v>
          </cell>
        </row>
        <row r="330">
          <cell r="E330" t="str">
            <v>2157</v>
          </cell>
          <cell r="F330" t="str">
            <v>Recaudación DICOM</v>
          </cell>
          <cell r="G330">
            <v>0</v>
          </cell>
        </row>
        <row r="331">
          <cell r="E331" t="str">
            <v>2158</v>
          </cell>
          <cell r="F331" t="str">
            <v>Compra US$ al Mercado</v>
          </cell>
          <cell r="G331">
            <v>0</v>
          </cell>
        </row>
        <row r="332">
          <cell r="E332" t="str">
            <v>2161</v>
          </cell>
          <cell r="F332" t="str">
            <v>Ajuste Ingresos de Operación</v>
          </cell>
          <cell r="G332">
            <v>0</v>
          </cell>
        </row>
        <row r="333">
          <cell r="E333" t="str">
            <v>2168</v>
          </cell>
          <cell r="F333" t="str">
            <v>Otros Ingresos No Operacionales</v>
          </cell>
          <cell r="G333">
            <v>0</v>
          </cell>
        </row>
        <row r="334">
          <cell r="E334" t="str">
            <v>620308027</v>
          </cell>
          <cell r="F334" t="str">
            <v>Recurso Actividades Estudiantiles</v>
          </cell>
          <cell r="G334">
            <v>0</v>
          </cell>
        </row>
        <row r="335">
          <cell r="E335" t="str">
            <v>620308049</v>
          </cell>
          <cell r="F335" t="str">
            <v>Recursos por Progr. VAE Fdo. de Imagen Instit.</v>
          </cell>
          <cell r="G335">
            <v>2329</v>
          </cell>
        </row>
        <row r="336">
          <cell r="E336" t="str">
            <v>620308053</v>
          </cell>
          <cell r="F336" t="str">
            <v>Vta. Estampillas a Consignación</v>
          </cell>
          <cell r="G336">
            <v>0</v>
          </cell>
        </row>
        <row r="337">
          <cell r="E337" t="str">
            <v>620308060</v>
          </cell>
          <cell r="F337" t="str">
            <v>Actividades Estiantiles</v>
          </cell>
          <cell r="G337">
            <v>0</v>
          </cell>
        </row>
        <row r="338">
          <cell r="E338" t="str">
            <v>211602001</v>
          </cell>
          <cell r="F338" t="str">
            <v>Fondos de Terceros Habilitación</v>
          </cell>
          <cell r="G338">
            <v>0</v>
          </cell>
        </row>
        <row r="339">
          <cell r="E339" t="str">
            <v>620309001</v>
          </cell>
          <cell r="F339" t="str">
            <v>Traspasos de Recursos</v>
          </cell>
          <cell r="G339">
            <v>0</v>
          </cell>
        </row>
        <row r="340">
          <cell r="E340" t="str">
            <v>620309002</v>
          </cell>
          <cell r="F340" t="str">
            <v>Traspaso de Recursos a Fondef</v>
          </cell>
          <cell r="G340">
            <v>0</v>
          </cell>
        </row>
        <row r="341">
          <cell r="E341" t="str">
            <v>620309003</v>
          </cell>
          <cell r="F341" t="str">
            <v>Traspaso Bienes Corporales</v>
          </cell>
          <cell r="G341">
            <v>0</v>
          </cell>
        </row>
        <row r="342">
          <cell r="E342" t="str">
            <v>620309005</v>
          </cell>
          <cell r="F342" t="str">
            <v>Ventas Internas</v>
          </cell>
          <cell r="G342">
            <v>129593</v>
          </cell>
        </row>
        <row r="343">
          <cell r="E343" t="str">
            <v>620308015</v>
          </cell>
          <cell r="F343" t="str">
            <v>Fondos de Estudiantes</v>
          </cell>
          <cell r="G343">
            <v>0</v>
          </cell>
        </row>
        <row r="344">
          <cell r="E344" t="str">
            <v>620308049</v>
          </cell>
          <cell r="F344" t="str">
            <v>Recursos por Programa VAE Fondo de Imagen Instit.</v>
          </cell>
          <cell r="G344">
            <v>0</v>
          </cell>
        </row>
        <row r="345">
          <cell r="E345" t="str">
            <v>620308234</v>
          </cell>
          <cell r="F345" t="str">
            <v>Devolución Bonos y Aguinaldos Años Anteriores</v>
          </cell>
          <cell r="G345">
            <v>0</v>
          </cell>
        </row>
        <row r="346">
          <cell r="E346" t="str">
            <v>620309007</v>
          </cell>
          <cell r="F346" t="str">
            <v>Corrección Monetaria Depósito a Plazo</v>
          </cell>
          <cell r="G346">
            <v>0</v>
          </cell>
        </row>
        <row r="347">
          <cell r="E347" t="str">
            <v>2106</v>
          </cell>
          <cell r="F347" t="str">
            <v>Cheques Caducados Varios</v>
          </cell>
          <cell r="G347">
            <v>0</v>
          </cell>
        </row>
        <row r="348">
          <cell r="E348" t="str">
            <v>2107</v>
          </cell>
          <cell r="F348" t="str">
            <v>Legados</v>
          </cell>
          <cell r="G348">
            <v>0</v>
          </cell>
        </row>
        <row r="349">
          <cell r="E349" t="str">
            <v>2109</v>
          </cell>
          <cell r="F349" t="str">
            <v>Recuperación Préstamo Bienestar Estudiantil</v>
          </cell>
          <cell r="G349">
            <v>0</v>
          </cell>
        </row>
        <row r="350">
          <cell r="E350" t="str">
            <v>2110</v>
          </cell>
          <cell r="F350" t="str">
            <v>Cheques Protestados Varios</v>
          </cell>
          <cell r="G350">
            <v>0</v>
          </cell>
        </row>
        <row r="351">
          <cell r="E351" t="str">
            <v>2111</v>
          </cell>
          <cell r="F351" t="str">
            <v>Ingresos Sumarios en Trámites</v>
          </cell>
          <cell r="G351">
            <v>0</v>
          </cell>
        </row>
        <row r="352">
          <cell r="E352" t="str">
            <v>620301034</v>
          </cell>
          <cell r="F352" t="str">
            <v>Convenio Deportivo con Azul Azul S.A.</v>
          </cell>
          <cell r="G352">
            <v>0</v>
          </cell>
        </row>
        <row r="353">
          <cell r="E353" t="str">
            <v>2113</v>
          </cell>
          <cell r="F353" t="str">
            <v>Flujos Transitorios de Ingresos</v>
          </cell>
          <cell r="G353">
            <v>0</v>
          </cell>
        </row>
        <row r="354">
          <cell r="E354" t="str">
            <v>2114</v>
          </cell>
          <cell r="F354" t="str">
            <v>Reemplazo de Cheques</v>
          </cell>
          <cell r="G354">
            <v>0</v>
          </cell>
        </row>
        <row r="355">
          <cell r="E355" t="str">
            <v>2118</v>
          </cell>
          <cell r="F355" t="str">
            <v>Cheques de Sueldos Caducados</v>
          </cell>
          <cell r="G355">
            <v>0</v>
          </cell>
        </row>
        <row r="356">
          <cell r="E356" t="str">
            <v>2119</v>
          </cell>
          <cell r="F356" t="str">
            <v>Multas Atrasos Pagos Aranceles</v>
          </cell>
          <cell r="G356">
            <v>0</v>
          </cell>
        </row>
        <row r="357">
          <cell r="E357" t="str">
            <v>110610001</v>
          </cell>
          <cell r="F357" t="str">
            <v>Seguros por Cobrar</v>
          </cell>
          <cell r="G357">
            <v>0</v>
          </cell>
        </row>
        <row r="358">
          <cell r="E358" t="str">
            <v>620309006</v>
          </cell>
          <cell r="F358" t="str">
            <v>Intereses Dep. a plazo (INTERNO)</v>
          </cell>
          <cell r="G358">
            <v>0</v>
          </cell>
        </row>
        <row r="359">
          <cell r="E359" t="str">
            <v>620309011</v>
          </cell>
          <cell r="F359" t="str">
            <v>Fondo de Magister</v>
          </cell>
          <cell r="G359">
            <v>0</v>
          </cell>
        </row>
        <row r="360">
          <cell r="E360" t="str">
            <v>620309012</v>
          </cell>
          <cell r="F360" t="str">
            <v>Actividades Estudiantiles (VAA)</v>
          </cell>
          <cell r="G360">
            <v>0</v>
          </cell>
        </row>
        <row r="361">
          <cell r="E361" t="str">
            <v>620309014</v>
          </cell>
          <cell r="F361" t="str">
            <v xml:space="preserve">Fondecyt Gasto de Administración </v>
          </cell>
          <cell r="G361">
            <v>0</v>
          </cell>
        </row>
        <row r="362">
          <cell r="E362" t="str">
            <v>620309015</v>
          </cell>
          <cell r="F362" t="str">
            <v>Fondo Central de Investigación</v>
          </cell>
          <cell r="G362">
            <v>0</v>
          </cell>
        </row>
        <row r="363">
          <cell r="E363" t="str">
            <v>620309016</v>
          </cell>
          <cell r="F363" t="str">
            <v>Programa Desarrollo</v>
          </cell>
          <cell r="G363">
            <v>0</v>
          </cell>
        </row>
        <row r="364">
          <cell r="E364" t="str">
            <v>620309018</v>
          </cell>
          <cell r="F364" t="str">
            <v>Traspaso DTI y Otros</v>
          </cell>
          <cell r="G364">
            <v>0</v>
          </cell>
        </row>
        <row r="365">
          <cell r="E365" t="str">
            <v>620309038</v>
          </cell>
          <cell r="F365" t="str">
            <v>Intereses Préstamos Internos Organismos</v>
          </cell>
          <cell r="G365">
            <v>0</v>
          </cell>
        </row>
        <row r="366">
          <cell r="E366" t="str">
            <v>620309039</v>
          </cell>
          <cell r="F366" t="str">
            <v>Correción Monetaria Préstamos Organismos</v>
          </cell>
          <cell r="G366">
            <v>0</v>
          </cell>
        </row>
        <row r="367">
          <cell r="E367" t="str">
            <v>620309040</v>
          </cell>
          <cell r="F367" t="str">
            <v>Fondo Programa Publicaciones</v>
          </cell>
          <cell r="G367">
            <v>0</v>
          </cell>
        </row>
        <row r="368">
          <cell r="E368" t="str">
            <v>620309041</v>
          </cell>
          <cell r="F368" t="str">
            <v>Fondef Gasto de Administración Superior 50% NC</v>
          </cell>
          <cell r="G368">
            <v>0</v>
          </cell>
        </row>
        <row r="369">
          <cell r="E369" t="str">
            <v>620309042</v>
          </cell>
          <cell r="F369" t="str">
            <v>Fondef Gto. de Administración Superior 50% Org.</v>
          </cell>
          <cell r="G369">
            <v>21070</v>
          </cell>
        </row>
        <row r="370">
          <cell r="E370" t="str">
            <v>620309043</v>
          </cell>
          <cell r="F370" t="str">
            <v xml:space="preserve">Fondef Gasto de Administración Superior 50% </v>
          </cell>
          <cell r="G370">
            <v>0</v>
          </cell>
        </row>
        <row r="371">
          <cell r="E371" t="str">
            <v>620309050</v>
          </cell>
          <cell r="F371" t="str">
            <v>Traspaso Mecesup</v>
          </cell>
          <cell r="G371">
            <v>0</v>
          </cell>
        </row>
        <row r="372">
          <cell r="E372" t="str">
            <v>620309053</v>
          </cell>
          <cell r="F372" t="str">
            <v>Becas Arancel SYLFF</v>
          </cell>
          <cell r="G372">
            <v>0</v>
          </cell>
        </row>
        <row r="373">
          <cell r="E373" t="str">
            <v>620309057</v>
          </cell>
          <cell r="F373" t="str">
            <v>Aporte Extraordinario Apoyo Activ. Académica</v>
          </cell>
          <cell r="G373">
            <v>0</v>
          </cell>
        </row>
        <row r="374">
          <cell r="E374" t="str">
            <v>620309059</v>
          </cell>
          <cell r="F374" t="str">
            <v>Aporte Funcionamiento MAC 1 Y 2</v>
          </cell>
          <cell r="G374">
            <v>0</v>
          </cell>
        </row>
        <row r="375">
          <cell r="E375" t="str">
            <v>620309061</v>
          </cell>
          <cell r="F375" t="str">
            <v>Desarrollo de Infraestructura Deportiva Estudiantil</v>
          </cell>
          <cell r="G375">
            <v>0</v>
          </cell>
        </row>
        <row r="376">
          <cell r="E376" t="str">
            <v>620309065</v>
          </cell>
          <cell r="F376" t="str">
            <v>Traspaso Recurso Venta de Base DEMRE</v>
          </cell>
          <cell r="G376">
            <v>0</v>
          </cell>
        </row>
        <row r="377">
          <cell r="E377" t="str">
            <v>620309066</v>
          </cell>
          <cell r="F377" t="str">
            <v>Traspaso Recursos Becas Académicas</v>
          </cell>
          <cell r="G377">
            <v>0</v>
          </cell>
        </row>
        <row r="378">
          <cell r="E378" t="str">
            <v>620309067</v>
          </cell>
          <cell r="F378" t="str">
            <v>Traspaso de Recursos entre Centro de Costos</v>
          </cell>
          <cell r="G378">
            <v>0</v>
          </cell>
        </row>
        <row r="379">
          <cell r="E379" t="str">
            <v>620309068</v>
          </cell>
          <cell r="F379" t="str">
            <v xml:space="preserve">Traspaso de Recursos Casa Central </v>
          </cell>
          <cell r="G379">
            <v>0</v>
          </cell>
        </row>
        <row r="380">
          <cell r="E380" t="str">
            <v>620308069</v>
          </cell>
          <cell r="F380" t="str">
            <v>Traspaso Recursos VAEGI</v>
          </cell>
          <cell r="G380">
            <v>0</v>
          </cell>
        </row>
        <row r="381">
          <cell r="E381" t="str">
            <v>620309070</v>
          </cell>
          <cell r="F381" t="str">
            <v>Operaciones Hospital - VAEGI</v>
          </cell>
          <cell r="G381">
            <v>0</v>
          </cell>
        </row>
        <row r="382">
          <cell r="E382" t="str">
            <v>620309071</v>
          </cell>
          <cell r="F382" t="str">
            <v>Correción Monetaria Prést. Organismos</v>
          </cell>
          <cell r="G382">
            <v>0</v>
          </cell>
        </row>
        <row r="383">
          <cell r="E383" t="str">
            <v>620309072</v>
          </cell>
          <cell r="F383" t="str">
            <v>Devolución Excedentes Proyectos</v>
          </cell>
          <cell r="G383">
            <v>0</v>
          </cell>
        </row>
        <row r="384">
          <cell r="F384" t="str">
            <v>INTERNO (Endeudamiento Interno)</v>
          </cell>
          <cell r="G384">
            <v>0</v>
          </cell>
        </row>
        <row r="385">
          <cell r="F385" t="str">
            <v>Otros [Transferencias a los Organismos]</v>
          </cell>
          <cell r="G385">
            <v>20565228</v>
          </cell>
        </row>
        <row r="386">
          <cell r="E386" t="str">
            <v>620308030</v>
          </cell>
          <cell r="F386" t="str">
            <v>Remesa Subsidio Incapacidad Laboral (S.I.L.)</v>
          </cell>
          <cell r="G386">
            <v>297105</v>
          </cell>
        </row>
        <row r="387">
          <cell r="E387" t="str">
            <v>620308045</v>
          </cell>
          <cell r="F387" t="str">
            <v>Aporte no Recurrente</v>
          </cell>
          <cell r="G387">
            <v>0</v>
          </cell>
        </row>
        <row r="388">
          <cell r="E388" t="str">
            <v>620311001</v>
          </cell>
          <cell r="F388" t="str">
            <v>Transferencias Aporte Institucional   [Recepc. Rec.Apte. Insti.]</v>
          </cell>
          <cell r="G388">
            <v>9502231</v>
          </cell>
        </row>
        <row r="389">
          <cell r="E389" t="str">
            <v>620311002</v>
          </cell>
          <cell r="F389" t="str">
            <v>Descentral. 50% Aranceles Años Anter.</v>
          </cell>
          <cell r="G389">
            <v>432421</v>
          </cell>
        </row>
        <row r="390">
          <cell r="E390" t="str">
            <v>620311003</v>
          </cell>
          <cell r="F390" t="str">
            <v>Aporte AFI</v>
          </cell>
          <cell r="G390">
            <v>373785</v>
          </cell>
        </row>
        <row r="391">
          <cell r="E391" t="str">
            <v>620311004</v>
          </cell>
          <cell r="F391" t="str">
            <v>Transferencias Aporte Aranceles</v>
          </cell>
          <cell r="G391">
            <v>8592828</v>
          </cell>
        </row>
        <row r="392">
          <cell r="E392" t="str">
            <v>∑  Ctas.Consol.</v>
          </cell>
          <cell r="F392" t="str">
            <v>Aguinaldos, Bonificaciones  y Otros</v>
          </cell>
          <cell r="G392">
            <v>437063</v>
          </cell>
        </row>
        <row r="393">
          <cell r="E393" t="str">
            <v>∑   De Progr.</v>
          </cell>
          <cell r="F393" t="str">
            <v>Programas Estudiantiles</v>
          </cell>
          <cell r="G393">
            <v>2518</v>
          </cell>
        </row>
        <row r="394">
          <cell r="E394" t="str">
            <v>∑   De Progr.</v>
          </cell>
          <cell r="F394" t="str">
            <v>Programa de Desarrollo</v>
          </cell>
          <cell r="G394">
            <v>82569</v>
          </cell>
        </row>
        <row r="395">
          <cell r="E395" t="str">
            <v>∑   De Progr.</v>
          </cell>
          <cell r="F395" t="str">
            <v>Programa Infraestructura</v>
          </cell>
          <cell r="G395">
            <v>0</v>
          </cell>
        </row>
        <row r="396">
          <cell r="E396" t="str">
            <v>110804012</v>
          </cell>
          <cell r="F396" t="str">
            <v>Overhead 2% Sobre Ingresos Org.(F.G. Tesorería)</v>
          </cell>
          <cell r="G396">
            <v>-250302</v>
          </cell>
        </row>
        <row r="397">
          <cell r="E397" t="str">
            <v>110804011</v>
          </cell>
          <cell r="F397" t="str">
            <v>Liquidación Overhead 3% sobre ingresos de Doc.Org.</v>
          </cell>
          <cell r="G397">
            <v>-337360</v>
          </cell>
        </row>
        <row r="398">
          <cell r="E398" t="str">
            <v>110808029 - 211108029</v>
          </cell>
          <cell r="F398" t="str">
            <v>Aporte Reconstrucción Bienes Inmuebles por Terremoto.</v>
          </cell>
          <cell r="G398">
            <v>0</v>
          </cell>
        </row>
        <row r="399">
          <cell r="E399" t="str">
            <v xml:space="preserve"> </v>
          </cell>
          <cell r="F399" t="str">
            <v>Operaciones Años Anteriores</v>
          </cell>
          <cell r="G399">
            <v>0</v>
          </cell>
        </row>
        <row r="400">
          <cell r="F400" t="str">
            <v>Recursos Proyectos Planta Física</v>
          </cell>
          <cell r="G400">
            <v>0</v>
          </cell>
        </row>
        <row r="401">
          <cell r="F401" t="str">
            <v>Gastos Generales Fdo. General</v>
          </cell>
          <cell r="G401">
            <v>0</v>
          </cell>
        </row>
        <row r="402">
          <cell r="F402" t="str">
            <v>Recursos FDI</v>
          </cell>
          <cell r="G402">
            <v>0</v>
          </cell>
        </row>
        <row r="403">
          <cell r="F403" t="str">
            <v>PRESTAMOS</v>
          </cell>
          <cell r="G403">
            <v>50907</v>
          </cell>
        </row>
        <row r="404">
          <cell r="F404" t="str">
            <v>DISTRIBUCION MAYOR RECURSOS (AFD) INCR.BASAL REAL</v>
          </cell>
          <cell r="G404">
            <v>0</v>
          </cell>
        </row>
        <row r="405">
          <cell r="E405" t="str">
            <v>620308118</v>
          </cell>
          <cell r="F405" t="str">
            <v>Bono Mejoramiento Renta Acádemica</v>
          </cell>
          <cell r="G405">
            <v>1381463</v>
          </cell>
        </row>
        <row r="406">
          <cell r="G406">
            <v>2299288</v>
          </cell>
        </row>
        <row r="407">
          <cell r="E407" t="str">
            <v>110100000</v>
          </cell>
          <cell r="F407" t="str">
            <v>Saldo Inicial de Caja [Disponible Balance]</v>
          </cell>
          <cell r="G407">
            <v>2244891</v>
          </cell>
        </row>
        <row r="408">
          <cell r="E408" t="str">
            <v>110201001</v>
          </cell>
          <cell r="F408" t="str">
            <v>Déposito a Plazo en Moneda Nacional</v>
          </cell>
          <cell r="G408">
            <v>54397</v>
          </cell>
        </row>
        <row r="409">
          <cell r="E409" t="str">
            <v>110202001</v>
          </cell>
          <cell r="F409" t="str">
            <v>Déposito a Plazo US$</v>
          </cell>
          <cell r="G409">
            <v>0</v>
          </cell>
        </row>
        <row r="410">
          <cell r="E410" t="str">
            <v>110301000</v>
          </cell>
          <cell r="F410" t="str">
            <v>Inversiones Financieras</v>
          </cell>
        </row>
        <row r="418">
          <cell r="E418" t="str">
            <v>6108</v>
          </cell>
          <cell r="F418" t="str">
            <v>Remuneraciones personal Directivo (Ajuste)</v>
          </cell>
          <cell r="G418">
            <v>407866</v>
          </cell>
        </row>
        <row r="419">
          <cell r="G419">
            <v>13505988</v>
          </cell>
        </row>
        <row r="420">
          <cell r="E420" t="str">
            <v>510101003</v>
          </cell>
          <cell r="F420" t="str">
            <v>Remuneraciones Personal Académico</v>
          </cell>
          <cell r="G420">
            <v>6539422</v>
          </cell>
        </row>
        <row r="421">
          <cell r="E421" t="str">
            <v>510101004</v>
          </cell>
          <cell r="F421" t="str">
            <v>Remuneraciones Personal  Ley 15.076</v>
          </cell>
          <cell r="G421">
            <v>5758557</v>
          </cell>
        </row>
        <row r="422">
          <cell r="E422" t="str">
            <v>510101014</v>
          </cell>
          <cell r="F422" t="str">
            <v>Productividad Personal Académico</v>
          </cell>
          <cell r="G422">
            <v>674010</v>
          </cell>
        </row>
        <row r="423">
          <cell r="E423" t="str">
            <v>510101015</v>
          </cell>
          <cell r="F423" t="str">
            <v>Productividad  Personal ley 15.076</v>
          </cell>
          <cell r="G423">
            <v>533999</v>
          </cell>
        </row>
        <row r="424">
          <cell r="G424">
            <v>7410597</v>
          </cell>
        </row>
        <row r="425">
          <cell r="E425" t="str">
            <v>510101005</v>
          </cell>
          <cell r="F425" t="str">
            <v>Remuneraciones Personal  No Académico</v>
          </cell>
          <cell r="G425">
            <v>7082258</v>
          </cell>
        </row>
        <row r="426">
          <cell r="E426" t="str">
            <v>510101006</v>
          </cell>
          <cell r="F426" t="str">
            <v>Remuneraciones Personal NASA</v>
          </cell>
          <cell r="G426">
            <v>0</v>
          </cell>
        </row>
        <row r="427">
          <cell r="E427" t="str">
            <v>510101016</v>
          </cell>
          <cell r="F427" t="str">
            <v>Productividad Personal  No Académico</v>
          </cell>
          <cell r="G427">
            <v>328339</v>
          </cell>
        </row>
        <row r="428">
          <cell r="G428">
            <v>4341214</v>
          </cell>
        </row>
        <row r="429">
          <cell r="E429" t="str">
            <v>8514</v>
          </cell>
          <cell r="F429" t="str">
            <v>Impto. 10 y 20% Retención Honorarios</v>
          </cell>
          <cell r="G429">
            <v>0</v>
          </cell>
        </row>
        <row r="430">
          <cell r="E430" t="str">
            <v>510102001</v>
          </cell>
          <cell r="F430" t="str">
            <v>Honorarios</v>
          </cell>
          <cell r="G430">
            <v>4341214</v>
          </cell>
        </row>
        <row r="431">
          <cell r="G431">
            <v>8195</v>
          </cell>
        </row>
        <row r="432">
          <cell r="E432" t="str">
            <v>6304</v>
          </cell>
          <cell r="F432" t="str">
            <v>Viáticos</v>
          </cell>
          <cell r="G432">
            <v>0</v>
          </cell>
        </row>
        <row r="433">
          <cell r="E433" t="str">
            <v>510206005</v>
          </cell>
          <cell r="F433" t="str">
            <v>Viáticos</v>
          </cell>
          <cell r="G433">
            <v>8195</v>
          </cell>
        </row>
        <row r="434">
          <cell r="G434">
            <v>198805</v>
          </cell>
        </row>
        <row r="435">
          <cell r="E435" t="str">
            <v>510102002</v>
          </cell>
          <cell r="F435" t="str">
            <v>Horas Extraordinarias</v>
          </cell>
          <cell r="G435">
            <v>198805</v>
          </cell>
        </row>
        <row r="436">
          <cell r="G436">
            <v>0</v>
          </cell>
        </row>
        <row r="437">
          <cell r="E437" t="str">
            <v>510102003</v>
          </cell>
          <cell r="F437" t="str">
            <v>Jornales</v>
          </cell>
          <cell r="G437">
            <v>0</v>
          </cell>
        </row>
        <row r="438">
          <cell r="G438">
            <v>0</v>
          </cell>
        </row>
        <row r="439">
          <cell r="E439" t="str">
            <v>xxxx</v>
          </cell>
          <cell r="G439">
            <v>0</v>
          </cell>
        </row>
        <row r="440">
          <cell r="G440">
            <v>8689111</v>
          </cell>
        </row>
        <row r="441">
          <cell r="G441">
            <v>862762</v>
          </cell>
        </row>
        <row r="442">
          <cell r="E442" t="str">
            <v>510204001</v>
          </cell>
          <cell r="F442" t="str">
            <v>Consumo de Electricidad</v>
          </cell>
          <cell r="G442">
            <v>369916</v>
          </cell>
        </row>
        <row r="443">
          <cell r="E443" t="str">
            <v>510204002</v>
          </cell>
          <cell r="F443" t="str">
            <v>Consumo de Agua</v>
          </cell>
          <cell r="G443">
            <v>102229</v>
          </cell>
        </row>
        <row r="444">
          <cell r="E444" t="str">
            <v>510204003</v>
          </cell>
          <cell r="F444" t="str">
            <v>Consumo de Gas</v>
          </cell>
          <cell r="G444">
            <v>45905</v>
          </cell>
        </row>
        <row r="445">
          <cell r="E445" t="str">
            <v>510204004</v>
          </cell>
          <cell r="F445" t="str">
            <v>Consumo Telefónico</v>
          </cell>
          <cell r="G445">
            <v>93750</v>
          </cell>
        </row>
        <row r="446">
          <cell r="E446" t="str">
            <v>510204005</v>
          </cell>
          <cell r="F446" t="str">
            <v xml:space="preserve">Líneas de Comunicación </v>
          </cell>
          <cell r="G446">
            <v>250962</v>
          </cell>
        </row>
        <row r="447">
          <cell r="G447">
            <v>280899</v>
          </cell>
        </row>
        <row r="448">
          <cell r="E448" t="str">
            <v>510201041</v>
          </cell>
          <cell r="F448" t="str">
            <v>Subscripciones Electrónicas</v>
          </cell>
          <cell r="G448">
            <v>0</v>
          </cell>
        </row>
        <row r="449">
          <cell r="E449" t="str">
            <v>510209001</v>
          </cell>
          <cell r="F449" t="str">
            <v>Diarios y Revistas para Biblioteca</v>
          </cell>
          <cell r="G449">
            <v>0</v>
          </cell>
        </row>
        <row r="450">
          <cell r="E450" t="str">
            <v>510209002</v>
          </cell>
          <cell r="F450" t="str">
            <v>Libros y Otros para Bibliotecas</v>
          </cell>
          <cell r="G450">
            <v>280899</v>
          </cell>
        </row>
        <row r="451">
          <cell r="G451">
            <v>284589</v>
          </cell>
        </row>
        <row r="452">
          <cell r="E452" t="str">
            <v>510201002</v>
          </cell>
          <cell r="F452" t="str">
            <v>Publicidad y Difusión</v>
          </cell>
          <cell r="G452">
            <v>166173</v>
          </cell>
        </row>
        <row r="453">
          <cell r="E453" t="str">
            <v>510201003</v>
          </cell>
          <cell r="F453" t="str">
            <v>Servicios Impresión y Publicación</v>
          </cell>
          <cell r="G453">
            <v>116652</v>
          </cell>
        </row>
        <row r="454">
          <cell r="E454" t="str">
            <v>510201015</v>
          </cell>
          <cell r="F454" t="str">
            <v>Impresión y Publicaciones CIEPLAN</v>
          </cell>
          <cell r="G454">
            <v>0</v>
          </cell>
        </row>
        <row r="455">
          <cell r="E455" t="str">
            <v>510201032</v>
          </cell>
          <cell r="F455" t="str">
            <v>Comunicaciones</v>
          </cell>
          <cell r="G455">
            <v>1764</v>
          </cell>
        </row>
        <row r="456">
          <cell r="G456">
            <v>103150</v>
          </cell>
        </row>
        <row r="457">
          <cell r="E457" t="str">
            <v>510203001</v>
          </cell>
          <cell r="F457" t="str">
            <v>Arriendo de Inmuebles</v>
          </cell>
          <cell r="G457">
            <v>0</v>
          </cell>
        </row>
        <row r="458">
          <cell r="E458" t="str">
            <v>510203002</v>
          </cell>
          <cell r="F458" t="str">
            <v>Arriendo de Bienes Muebles</v>
          </cell>
          <cell r="G458">
            <v>101828</v>
          </cell>
        </row>
        <row r="459">
          <cell r="E459" t="str">
            <v>510203003</v>
          </cell>
          <cell r="F459" t="str">
            <v>Arriendo de Vehículos</v>
          </cell>
          <cell r="G459">
            <v>1322</v>
          </cell>
        </row>
        <row r="460">
          <cell r="E460" t="str">
            <v>510203005</v>
          </cell>
          <cell r="F460" t="str">
            <v>Arriendo Mobiliario</v>
          </cell>
          <cell r="G460">
            <v>0</v>
          </cell>
        </row>
        <row r="461">
          <cell r="E461" t="str">
            <v>510203006</v>
          </cell>
          <cell r="F461" t="str">
            <v>Arriendo Inmueble Fundación</v>
          </cell>
          <cell r="G461">
            <v>0</v>
          </cell>
        </row>
        <row r="462">
          <cell r="E462" t="str">
            <v>510203007</v>
          </cell>
          <cell r="F462" t="str">
            <v>Arriendo Equipos Fundación</v>
          </cell>
          <cell r="G462">
            <v>0</v>
          </cell>
        </row>
        <row r="463">
          <cell r="E463" t="str">
            <v>510203008</v>
          </cell>
          <cell r="F463" t="str">
            <v>Arriendo de Equipos Médicos</v>
          </cell>
          <cell r="G463">
            <v>0</v>
          </cell>
        </row>
        <row r="464">
          <cell r="E464" t="str">
            <v>510203010</v>
          </cell>
          <cell r="F464" t="str">
            <v>Arriendo de Bienes Inmuebles</v>
          </cell>
          <cell r="G464">
            <v>0</v>
          </cell>
        </row>
        <row r="465">
          <cell r="G465">
            <v>123255</v>
          </cell>
        </row>
        <row r="466">
          <cell r="E466" t="str">
            <v>510201011</v>
          </cell>
          <cell r="F466" t="str">
            <v>Servicios de Computación Externos</v>
          </cell>
          <cell r="G466">
            <v>14527</v>
          </cell>
        </row>
        <row r="467">
          <cell r="E467" t="str">
            <v>510202004</v>
          </cell>
          <cell r="F467" t="str">
            <v>Mantención y Repar. Equipos de Computación</v>
          </cell>
          <cell r="G467">
            <v>9149</v>
          </cell>
        </row>
        <row r="468">
          <cell r="E468" t="str">
            <v>510203004</v>
          </cell>
          <cell r="F468" t="str">
            <v>Arriendo de Equipos Computacionales</v>
          </cell>
          <cell r="G468">
            <v>0</v>
          </cell>
        </row>
        <row r="469">
          <cell r="E469" t="str">
            <v>510203009</v>
          </cell>
          <cell r="F469" t="str">
            <v>Arriendo de Licencias Computacionales</v>
          </cell>
          <cell r="G469">
            <v>3072</v>
          </cell>
        </row>
        <row r="470">
          <cell r="E470" t="str">
            <v>510207020</v>
          </cell>
          <cell r="F470" t="str">
            <v>Compra de Programas Computacional</v>
          </cell>
          <cell r="G470">
            <v>10835</v>
          </cell>
        </row>
        <row r="471">
          <cell r="E471" t="str">
            <v>510207021</v>
          </cell>
          <cell r="F471" t="str">
            <v>Material de Usos y Consumo Computacional</v>
          </cell>
          <cell r="G471">
            <v>85672</v>
          </cell>
        </row>
        <row r="472">
          <cell r="G472">
            <v>7034456</v>
          </cell>
        </row>
        <row r="473">
          <cell r="G473">
            <v>1721817</v>
          </cell>
        </row>
        <row r="474">
          <cell r="E474" t="str">
            <v>6513</v>
          </cell>
          <cell r="F474" t="str">
            <v>Imprenta</v>
          </cell>
          <cell r="G474">
            <v>0</v>
          </cell>
        </row>
        <row r="475">
          <cell r="E475" t="str">
            <v>510102005</v>
          </cell>
          <cell r="F475" t="str">
            <v>Comisiones a Vendedores</v>
          </cell>
          <cell r="G475">
            <v>0</v>
          </cell>
        </row>
        <row r="476">
          <cell r="E476" t="str">
            <v>6502</v>
          </cell>
          <cell r="F476" t="str">
            <v>Cobranza y Otros Análogos</v>
          </cell>
          <cell r="G476">
            <v>0</v>
          </cell>
        </row>
        <row r="477">
          <cell r="E477" t="str">
            <v>6520</v>
          </cell>
          <cell r="F477" t="str">
            <v>Fotocopias</v>
          </cell>
          <cell r="G477">
            <v>0</v>
          </cell>
        </row>
        <row r="478">
          <cell r="E478" t="str">
            <v>8531</v>
          </cell>
          <cell r="F478" t="str">
            <v>Cursos y Seminarios</v>
          </cell>
          <cell r="G478">
            <v>0</v>
          </cell>
        </row>
        <row r="479">
          <cell r="E479" t="str">
            <v>510102007</v>
          </cell>
          <cell r="F479" t="str">
            <v>Vinculaciones Médicas</v>
          </cell>
          <cell r="G479">
            <v>0</v>
          </cell>
        </row>
        <row r="480">
          <cell r="E480" t="str">
            <v>6307</v>
          </cell>
          <cell r="F480" t="str">
            <v>Comisiones a  Recaudadores</v>
          </cell>
          <cell r="G480">
            <v>0</v>
          </cell>
        </row>
        <row r="481">
          <cell r="E481" t="str">
            <v>510103001</v>
          </cell>
          <cell r="F481" t="str">
            <v>Trabajos Profesionales</v>
          </cell>
          <cell r="G481">
            <v>489073</v>
          </cell>
        </row>
        <row r="482">
          <cell r="E482" t="str">
            <v>510103002</v>
          </cell>
          <cell r="F482" t="str">
            <v>Trabajos Ténicos Administrativos</v>
          </cell>
          <cell r="G482">
            <v>0</v>
          </cell>
        </row>
        <row r="483">
          <cell r="E483" t="str">
            <v>510103003</v>
          </cell>
          <cell r="F483" t="str">
            <v>Trabajos Manuales</v>
          </cell>
          <cell r="G483">
            <v>0</v>
          </cell>
        </row>
        <row r="484">
          <cell r="E484" t="str">
            <v>510201001</v>
          </cell>
          <cell r="F484" t="str">
            <v>Transporte y Correo</v>
          </cell>
          <cell r="G484">
            <v>83226</v>
          </cell>
        </row>
        <row r="485">
          <cell r="E485" t="str">
            <v>510201004</v>
          </cell>
          <cell r="F485" t="str">
            <v>Encuadernación y Empastes</v>
          </cell>
          <cell r="G485">
            <v>575</v>
          </cell>
        </row>
        <row r="486">
          <cell r="E486" t="str">
            <v>510201005</v>
          </cell>
          <cell r="F486" t="str">
            <v>Reproducciones</v>
          </cell>
          <cell r="G486">
            <v>146888</v>
          </cell>
        </row>
        <row r="487">
          <cell r="E487" t="str">
            <v>510201006</v>
          </cell>
          <cell r="F487" t="str">
            <v>Afiliaciones Entid. Nacionales e Internacionales</v>
          </cell>
          <cell r="G487">
            <v>0</v>
          </cell>
        </row>
        <row r="488">
          <cell r="E488" t="str">
            <v>510201012</v>
          </cell>
          <cell r="F488" t="str">
            <v>Matrícula Cursos y Seminarios</v>
          </cell>
          <cell r="G488">
            <v>291743</v>
          </cell>
        </row>
        <row r="489">
          <cell r="E489" t="str">
            <v>510201013</v>
          </cell>
          <cell r="F489" t="str">
            <v>Movilización</v>
          </cell>
          <cell r="G489">
            <v>34524</v>
          </cell>
        </row>
        <row r="490">
          <cell r="E490" t="str">
            <v>510201014</v>
          </cell>
          <cell r="F490" t="str">
            <v>Patentes y Permisos de Circulación</v>
          </cell>
          <cell r="G490">
            <v>2060</v>
          </cell>
        </row>
        <row r="491">
          <cell r="E491" t="str">
            <v>510201016</v>
          </cell>
          <cell r="F491" t="str">
            <v>Otros Servicios No Personales</v>
          </cell>
          <cell r="G491">
            <v>0</v>
          </cell>
        </row>
        <row r="492">
          <cell r="E492" t="str">
            <v>510201017</v>
          </cell>
          <cell r="F492" t="str">
            <v>Salas Cuna</v>
          </cell>
          <cell r="G492">
            <v>18310</v>
          </cell>
        </row>
        <row r="493">
          <cell r="E493" t="str">
            <v>510201018</v>
          </cell>
          <cell r="F493" t="str">
            <v>Vigilancias</v>
          </cell>
          <cell r="G493">
            <v>6140</v>
          </cell>
        </row>
        <row r="494">
          <cell r="E494" t="str">
            <v>510201021</v>
          </cell>
          <cell r="F494" t="str">
            <v>Servicio de Alimentación</v>
          </cell>
          <cell r="G494">
            <v>239513</v>
          </cell>
        </row>
        <row r="495">
          <cell r="E495" t="str">
            <v>510201022</v>
          </cell>
          <cell r="F495" t="str">
            <v>Aseo</v>
          </cell>
          <cell r="G495">
            <v>308054</v>
          </cell>
        </row>
        <row r="496">
          <cell r="E496" t="str">
            <v>510201023</v>
          </cell>
          <cell r="F496" t="str">
            <v>Reparación de Ropa</v>
          </cell>
          <cell r="G496">
            <v>0</v>
          </cell>
        </row>
        <row r="497">
          <cell r="E497" t="str">
            <v>510201025</v>
          </cell>
          <cell r="F497" t="str">
            <v>Asesorías Externas</v>
          </cell>
          <cell r="G497">
            <v>5714</v>
          </cell>
        </row>
        <row r="498">
          <cell r="E498" t="str">
            <v>510201026</v>
          </cell>
          <cell r="F498" t="str">
            <v>Lavandería</v>
          </cell>
          <cell r="G498">
            <v>1105</v>
          </cell>
        </row>
        <row r="499">
          <cell r="E499" t="str">
            <v>510201027</v>
          </cell>
          <cell r="F499" t="str">
            <v>Análisis de Muestras</v>
          </cell>
          <cell r="G499">
            <v>71005</v>
          </cell>
        </row>
        <row r="500">
          <cell r="E500" t="str">
            <v>510201028</v>
          </cell>
          <cell r="F500" t="str">
            <v>Encuestas</v>
          </cell>
          <cell r="G500">
            <v>0</v>
          </cell>
        </row>
        <row r="501">
          <cell r="E501" t="str">
            <v>510201029</v>
          </cell>
          <cell r="F501" t="str">
            <v>Desinfección</v>
          </cell>
          <cell r="G501">
            <v>0</v>
          </cell>
        </row>
        <row r="502">
          <cell r="E502" t="str">
            <v>510201030</v>
          </cell>
          <cell r="F502" t="str">
            <v>Servicios de Atención</v>
          </cell>
          <cell r="G502">
            <v>0</v>
          </cell>
        </row>
        <row r="503">
          <cell r="E503" t="str">
            <v>510201031</v>
          </cell>
          <cell r="F503" t="str">
            <v>Gastos por Tasación</v>
          </cell>
          <cell r="G503">
            <v>0</v>
          </cell>
        </row>
        <row r="504">
          <cell r="E504" t="str">
            <v>510201033</v>
          </cell>
          <cell r="F504" t="str">
            <v>Contratación de Estudios e Investigación</v>
          </cell>
          <cell r="G504">
            <v>0</v>
          </cell>
        </row>
        <row r="505">
          <cell r="E505" t="str">
            <v>510201034</v>
          </cell>
          <cell r="F505" t="str">
            <v>Custodia</v>
          </cell>
          <cell r="G505">
            <v>0</v>
          </cell>
        </row>
        <row r="506">
          <cell r="E506" t="str">
            <v>510201035</v>
          </cell>
          <cell r="F506" t="str">
            <v>Producción de Eventos</v>
          </cell>
          <cell r="G506">
            <v>23887</v>
          </cell>
        </row>
        <row r="507">
          <cell r="E507" t="str">
            <v>510201036</v>
          </cell>
          <cell r="F507" t="str">
            <v>Levantamiento y Aprobación de Planos</v>
          </cell>
          <cell r="G507">
            <v>0</v>
          </cell>
        </row>
        <row r="508">
          <cell r="E508" t="str">
            <v>510201039</v>
          </cell>
          <cell r="F508" t="str">
            <v>Prestaciones Médicas</v>
          </cell>
          <cell r="G508">
            <v>0</v>
          </cell>
        </row>
        <row r="509">
          <cell r="E509" t="str">
            <v>520207012</v>
          </cell>
          <cell r="F509" t="str">
            <v>Retiro de Residuos Orgánicos</v>
          </cell>
          <cell r="G509">
            <v>0</v>
          </cell>
        </row>
        <row r="510">
          <cell r="E510" t="str">
            <v>520207013</v>
          </cell>
          <cell r="F510" t="str">
            <v>Retiro de escombros</v>
          </cell>
          <cell r="G510">
            <v>0</v>
          </cell>
        </row>
        <row r="511">
          <cell r="E511" t="str">
            <v>8572</v>
          </cell>
          <cell r="F511" t="str">
            <v>Progr. Identidades Culturales</v>
          </cell>
          <cell r="G511">
            <v>0</v>
          </cell>
        </row>
        <row r="512">
          <cell r="E512" t="str">
            <v>520207016</v>
          </cell>
          <cell r="F512" t="str">
            <v xml:space="preserve">Premios </v>
          </cell>
          <cell r="G512">
            <v>0</v>
          </cell>
        </row>
        <row r="513">
          <cell r="E513" t="str">
            <v>520207017</v>
          </cell>
          <cell r="F513" t="str">
            <v>Contribuciones y Aseo Municipal</v>
          </cell>
          <cell r="G513">
            <v>0</v>
          </cell>
        </row>
        <row r="514">
          <cell r="G514">
            <v>1021115</v>
          </cell>
        </row>
        <row r="515">
          <cell r="E515" t="str">
            <v>510202001</v>
          </cell>
          <cell r="F515" t="str">
            <v>Mantención y Reparación de Bs. Inmuebles</v>
          </cell>
          <cell r="G515">
            <v>943229</v>
          </cell>
        </row>
        <row r="516">
          <cell r="E516" t="str">
            <v>510202002</v>
          </cell>
          <cell r="F516" t="str">
            <v>Mantención y Reparación de Bs. Muebles</v>
          </cell>
          <cell r="G516">
            <v>66395</v>
          </cell>
        </row>
        <row r="517">
          <cell r="E517" t="str">
            <v>510202003</v>
          </cell>
          <cell r="F517" t="str">
            <v>Mantención y Reparación de Vehículos</v>
          </cell>
          <cell r="G517">
            <v>11491</v>
          </cell>
        </row>
        <row r="518">
          <cell r="E518" t="str">
            <v>510202005</v>
          </cell>
          <cell r="F518" t="str">
            <v>Mantención de Maquinaria y Equipos</v>
          </cell>
          <cell r="G518">
            <v>0</v>
          </cell>
        </row>
        <row r="519">
          <cell r="G519">
            <v>1072120</v>
          </cell>
        </row>
        <row r="520">
          <cell r="E520" t="str">
            <v>7223</v>
          </cell>
          <cell r="F520" t="str">
            <v>Materiales, Repuestos Utilización Diverso</v>
          </cell>
          <cell r="G520">
            <v>0</v>
          </cell>
        </row>
        <row r="521">
          <cell r="F521" t="str">
            <v>Gastos Varios</v>
          </cell>
          <cell r="G521">
            <v>0</v>
          </cell>
        </row>
        <row r="522">
          <cell r="E522" t="str">
            <v>7702</v>
          </cell>
          <cell r="F522" t="str">
            <v>Otros  Gastos Operacionales</v>
          </cell>
          <cell r="G522">
            <v>0</v>
          </cell>
        </row>
        <row r="523">
          <cell r="E523" t="str">
            <v>8404</v>
          </cell>
          <cell r="F523" t="str">
            <v>Otros gastos (Años Anteriores)</v>
          </cell>
          <cell r="G523">
            <v>0</v>
          </cell>
        </row>
        <row r="524">
          <cell r="E524" t="str">
            <v>8523</v>
          </cell>
          <cell r="F524" t="str">
            <v>Fondo Fijo</v>
          </cell>
          <cell r="G524">
            <v>0</v>
          </cell>
        </row>
        <row r="525">
          <cell r="E525" t="str">
            <v>8527</v>
          </cell>
          <cell r="F525" t="str">
            <v>Fondo a Rendir</v>
          </cell>
          <cell r="G525">
            <v>0</v>
          </cell>
        </row>
        <row r="526">
          <cell r="E526" t="str">
            <v>510207001</v>
          </cell>
          <cell r="F526" t="str">
            <v>Compra de materiales de Oficina</v>
          </cell>
          <cell r="G526">
            <v>104372</v>
          </cell>
        </row>
        <row r="527">
          <cell r="E527" t="str">
            <v>510207002</v>
          </cell>
          <cell r="F527" t="str">
            <v>Artículos de Aseo</v>
          </cell>
          <cell r="G527">
            <v>106297</v>
          </cell>
        </row>
        <row r="528">
          <cell r="E528" t="str">
            <v>510207003</v>
          </cell>
          <cell r="F528" t="str">
            <v>Diarios, Revistas y Libros</v>
          </cell>
          <cell r="G528">
            <v>35256</v>
          </cell>
        </row>
        <row r="529">
          <cell r="E529" t="str">
            <v>510207004</v>
          </cell>
          <cell r="F529" t="str">
            <v>Articulos Alimenticios</v>
          </cell>
          <cell r="G529">
            <v>86123</v>
          </cell>
        </row>
        <row r="530">
          <cell r="E530" t="str">
            <v>510207005</v>
          </cell>
          <cell r="F530" t="str">
            <v>Artículos Alimenticios para  Animales</v>
          </cell>
          <cell r="G530">
            <v>28981</v>
          </cell>
        </row>
        <row r="531">
          <cell r="E531" t="str">
            <v>510207006</v>
          </cell>
          <cell r="F531" t="str">
            <v>Material Productos Agropecuarios y Forestal</v>
          </cell>
          <cell r="G531">
            <v>0</v>
          </cell>
        </row>
        <row r="532">
          <cell r="E532" t="str">
            <v>510207007</v>
          </cell>
          <cell r="F532" t="str">
            <v xml:space="preserve">Material y Productos Químicos de laboratorio </v>
          </cell>
          <cell r="G532">
            <v>459060</v>
          </cell>
        </row>
        <row r="533">
          <cell r="E533" t="str">
            <v>510207008</v>
          </cell>
          <cell r="F533" t="str">
            <v>Productos Farmacéuticos</v>
          </cell>
          <cell r="G533">
            <v>0</v>
          </cell>
        </row>
        <row r="534">
          <cell r="E534" t="str">
            <v>510207009</v>
          </cell>
          <cell r="F534" t="str">
            <v>Materiales y Utiles Quirúrgico y Odontológicos</v>
          </cell>
          <cell r="G534">
            <v>0</v>
          </cell>
        </row>
        <row r="535">
          <cell r="E535" t="str">
            <v>510207010</v>
          </cell>
          <cell r="F535" t="str">
            <v>Material Eléctrico, Optico y Mecánico</v>
          </cell>
          <cell r="G535">
            <v>39086</v>
          </cell>
        </row>
        <row r="536">
          <cell r="E536" t="str">
            <v>510207011</v>
          </cell>
          <cell r="F536" t="str">
            <v>Herramienta Menores</v>
          </cell>
          <cell r="G536">
            <v>0</v>
          </cell>
        </row>
        <row r="537">
          <cell r="E537" t="str">
            <v>510207012</v>
          </cell>
          <cell r="F537" t="str">
            <v>Compra de Animales</v>
          </cell>
          <cell r="G537">
            <v>10923</v>
          </cell>
        </row>
        <row r="538">
          <cell r="E538" t="str">
            <v>510207013</v>
          </cell>
          <cell r="F538" t="str">
            <v>Vestuario,  Prendas Diversas</v>
          </cell>
          <cell r="G538">
            <v>55175</v>
          </cell>
        </row>
        <row r="539">
          <cell r="E539" t="str">
            <v>510207014</v>
          </cell>
          <cell r="F539" t="str">
            <v>Textiles y Ropa de Cama</v>
          </cell>
          <cell r="G539">
            <v>1330</v>
          </cell>
        </row>
        <row r="540">
          <cell r="E540" t="str">
            <v>510207015</v>
          </cell>
          <cell r="F540" t="str">
            <v>Menaje  Oficina, Casinos y Otros</v>
          </cell>
          <cell r="G540">
            <v>187</v>
          </cell>
        </row>
        <row r="541">
          <cell r="E541" t="str">
            <v>510207016</v>
          </cell>
          <cell r="F541" t="str">
            <v>Artículos Deportivos</v>
          </cell>
          <cell r="G541">
            <v>4452</v>
          </cell>
        </row>
        <row r="542">
          <cell r="E542" t="str">
            <v>510207017</v>
          </cell>
          <cell r="F542" t="str">
            <v>Material Fotográfico y Arte</v>
          </cell>
          <cell r="G542">
            <v>758</v>
          </cell>
        </row>
        <row r="543">
          <cell r="E543" t="str">
            <v>510207018</v>
          </cell>
          <cell r="F543" t="str">
            <v>Material Magnético</v>
          </cell>
          <cell r="G543">
            <v>0</v>
          </cell>
        </row>
        <row r="544">
          <cell r="E544" t="str">
            <v>510207019</v>
          </cell>
          <cell r="F544" t="str">
            <v>Escenografía</v>
          </cell>
          <cell r="G544">
            <v>0</v>
          </cell>
        </row>
        <row r="545">
          <cell r="E545" t="str">
            <v>510207022</v>
          </cell>
          <cell r="F545" t="str">
            <v>Material Didáctico BID</v>
          </cell>
          <cell r="G545">
            <v>0</v>
          </cell>
        </row>
        <row r="546">
          <cell r="E546" t="str">
            <v>510207023</v>
          </cell>
          <cell r="F546" t="str">
            <v>Otras Compras de Bienes Fungibles</v>
          </cell>
          <cell r="G546">
            <v>0</v>
          </cell>
        </row>
        <row r="547">
          <cell r="E547" t="str">
            <v>510207024</v>
          </cell>
          <cell r="F547" t="str">
            <v>Insumos Clínicos</v>
          </cell>
          <cell r="G547">
            <v>0</v>
          </cell>
        </row>
        <row r="548">
          <cell r="E548" t="str">
            <v>510207025</v>
          </cell>
          <cell r="F548" t="str">
            <v>Material Radiográfico</v>
          </cell>
          <cell r="G548">
            <v>0</v>
          </cell>
        </row>
        <row r="549">
          <cell r="E549" t="str">
            <v>7218</v>
          </cell>
          <cell r="F549" t="str">
            <v>Equipos Menores Diversos</v>
          </cell>
          <cell r="G549">
            <v>0</v>
          </cell>
        </row>
        <row r="550">
          <cell r="E550" t="str">
            <v>510207026</v>
          </cell>
          <cell r="F550" t="str">
            <v>Medicamentos</v>
          </cell>
          <cell r="G550">
            <v>0</v>
          </cell>
        </row>
        <row r="551">
          <cell r="E551" t="str">
            <v>510207027</v>
          </cell>
          <cell r="F551" t="str">
            <v>Calzado</v>
          </cell>
          <cell r="G551">
            <v>0</v>
          </cell>
        </row>
        <row r="552">
          <cell r="E552" t="str">
            <v>7428</v>
          </cell>
          <cell r="F552" t="str">
            <v>Trabajos Agrícolas y Ganaderos</v>
          </cell>
          <cell r="G552">
            <v>0</v>
          </cell>
        </row>
        <row r="553">
          <cell r="E553" t="str">
            <v>510207028</v>
          </cell>
          <cell r="F553" t="str">
            <v>Producto Elaborado, Cuero, Caucho, Plástico</v>
          </cell>
          <cell r="G553">
            <v>0</v>
          </cell>
        </row>
        <row r="554">
          <cell r="E554" t="str">
            <v>510207029</v>
          </cell>
          <cell r="F554" t="str">
            <v>Materias Primas y Semielaborada</v>
          </cell>
          <cell r="G554">
            <v>0</v>
          </cell>
        </row>
        <row r="555">
          <cell r="E555" t="str">
            <v>510207030</v>
          </cell>
          <cell r="F555" t="str">
            <v>Fertilizantes, Insecticida, Fungicida</v>
          </cell>
          <cell r="G555">
            <v>0</v>
          </cell>
        </row>
        <row r="556">
          <cell r="E556" t="str">
            <v>510207031</v>
          </cell>
          <cell r="F556" t="str">
            <v>Repuestos Diversos Vehículo Motor</v>
          </cell>
          <cell r="G556">
            <v>0</v>
          </cell>
        </row>
        <row r="557">
          <cell r="E557" t="str">
            <v>510207032</v>
          </cell>
          <cell r="F557" t="str">
            <v>Bienes No Inventariables</v>
          </cell>
          <cell r="G557">
            <v>117745</v>
          </cell>
        </row>
        <row r="558">
          <cell r="E558" t="str">
            <v>510207033</v>
          </cell>
          <cell r="F558" t="str">
            <v>Reactivos</v>
          </cell>
          <cell r="G558">
            <v>3565</v>
          </cell>
        </row>
        <row r="559">
          <cell r="E559" t="str">
            <v>510207034</v>
          </cell>
          <cell r="F559" t="str">
            <v>Gases Clínicos en Cilindros</v>
          </cell>
          <cell r="G559">
            <v>0</v>
          </cell>
        </row>
        <row r="560">
          <cell r="E560" t="str">
            <v>510207035</v>
          </cell>
          <cell r="F560" t="str">
            <v>Oxigeno Líquido a la Red</v>
          </cell>
          <cell r="G560">
            <v>0</v>
          </cell>
        </row>
        <row r="561">
          <cell r="E561" t="str">
            <v>510207036</v>
          </cell>
          <cell r="F561" t="str">
            <v>Derivaciones de Pacientes</v>
          </cell>
          <cell r="G561">
            <v>0</v>
          </cell>
        </row>
        <row r="562">
          <cell r="E562" t="str">
            <v>510207037</v>
          </cell>
          <cell r="F562" t="str">
            <v>Carbón y Leña para Consumo</v>
          </cell>
          <cell r="G562">
            <v>0</v>
          </cell>
        </row>
        <row r="563">
          <cell r="E563" t="str">
            <v>510207038</v>
          </cell>
          <cell r="F563" t="str">
            <v>Material de Matadero y Prod.del Mar</v>
          </cell>
          <cell r="G563">
            <v>0</v>
          </cell>
        </row>
        <row r="564">
          <cell r="E564" t="str">
            <v>510207039</v>
          </cell>
          <cell r="F564" t="str">
            <v>Insumos para Imprenta</v>
          </cell>
          <cell r="G564">
            <v>0</v>
          </cell>
        </row>
        <row r="565">
          <cell r="E565" t="str">
            <v>510207040</v>
          </cell>
          <cell r="F565" t="str">
            <v>Artículos para Docencia</v>
          </cell>
          <cell r="G565">
            <v>18810</v>
          </cell>
        </row>
        <row r="566">
          <cell r="G566">
            <v>18342</v>
          </cell>
        </row>
        <row r="567">
          <cell r="E567" t="str">
            <v>510208001</v>
          </cell>
          <cell r="F567" t="str">
            <v>Combustibles y Lubricantes para Vehículos</v>
          </cell>
          <cell r="G567">
            <v>17993</v>
          </cell>
        </row>
        <row r="568">
          <cell r="E568" t="str">
            <v>510208002</v>
          </cell>
          <cell r="F568" t="str">
            <v>Combustibles y Lubricante Otros Usos</v>
          </cell>
          <cell r="G568">
            <v>349</v>
          </cell>
        </row>
        <row r="569">
          <cell r="G569">
            <v>476541</v>
          </cell>
        </row>
        <row r="570">
          <cell r="E570" t="str">
            <v>510205001</v>
          </cell>
          <cell r="F570" t="str">
            <v>Gastos de Representación Documentado</v>
          </cell>
          <cell r="G570">
            <v>57383</v>
          </cell>
        </row>
        <row r="571">
          <cell r="E571" t="str">
            <v>510206001</v>
          </cell>
          <cell r="F571" t="str">
            <v>Pasajes y Movilización Territorio Nacional</v>
          </cell>
          <cell r="G571">
            <v>6500</v>
          </cell>
        </row>
        <row r="572">
          <cell r="E572" t="str">
            <v>510206002</v>
          </cell>
          <cell r="F572" t="str">
            <v>Pasajes Fuera Del Territorio Nacional</v>
          </cell>
          <cell r="G572">
            <v>36422</v>
          </cell>
        </row>
        <row r="573">
          <cell r="E573" t="str">
            <v>510206003</v>
          </cell>
          <cell r="F573" t="str">
            <v>Gastos Permanencia Territorio Nacional</v>
          </cell>
          <cell r="G573">
            <v>271863</v>
          </cell>
        </row>
        <row r="574">
          <cell r="E574" t="str">
            <v>510206004</v>
          </cell>
          <cell r="F574" t="str">
            <v>Gastos Permanencia Fuera Territorio Nacional</v>
          </cell>
          <cell r="G574">
            <v>104373</v>
          </cell>
        </row>
        <row r="575">
          <cell r="E575" t="str">
            <v>7107</v>
          </cell>
          <cell r="F575" t="str">
            <v>Gastos de Representación sin Documentación</v>
          </cell>
          <cell r="G575">
            <v>0</v>
          </cell>
        </row>
        <row r="576">
          <cell r="E576" t="str">
            <v>7108</v>
          </cell>
          <cell r="F576" t="str">
            <v>Gastos de Representación Libre Disposición</v>
          </cell>
          <cell r="G576">
            <v>0</v>
          </cell>
        </row>
        <row r="577">
          <cell r="E577" t="str">
            <v>7109</v>
          </cell>
          <cell r="F577" t="str">
            <v>Gtos. Representación Libre Disposición del Rector</v>
          </cell>
          <cell r="G577">
            <v>0</v>
          </cell>
        </row>
        <row r="578">
          <cell r="G578">
            <v>0</v>
          </cell>
        </row>
        <row r="579">
          <cell r="E579" t="str">
            <v>8524</v>
          </cell>
          <cell r="F579" t="str">
            <v>Anticipo a Proveedores</v>
          </cell>
          <cell r="G579">
            <v>0</v>
          </cell>
        </row>
        <row r="580">
          <cell r="E580" t="str">
            <v>8525</v>
          </cell>
          <cell r="F580" t="str">
            <v>Anticipos a Contratistas</v>
          </cell>
          <cell r="G580">
            <v>0</v>
          </cell>
        </row>
        <row r="581">
          <cell r="E581" t="str">
            <v>8528</v>
          </cell>
          <cell r="F581" t="str">
            <v>Anticipos Importaciones</v>
          </cell>
          <cell r="G581">
            <v>0</v>
          </cell>
        </row>
        <row r="582">
          <cell r="E582" t="str">
            <v>8526</v>
          </cell>
          <cell r="F582" t="str">
            <v>Anticipo Remuneraciones Organismos</v>
          </cell>
          <cell r="G582">
            <v>0</v>
          </cell>
        </row>
        <row r="583">
          <cell r="G583">
            <v>2724521</v>
          </cell>
        </row>
        <row r="584">
          <cell r="F584" t="str">
            <v>Otorgamiento Préstamos Internos L.P.</v>
          </cell>
          <cell r="G584">
            <v>0</v>
          </cell>
        </row>
        <row r="585">
          <cell r="E585" t="str">
            <v>8501</v>
          </cell>
          <cell r="F585" t="str">
            <v>ley de Accidente del Trabajo</v>
          </cell>
          <cell r="G585">
            <v>0</v>
          </cell>
        </row>
        <row r="586">
          <cell r="E586" t="str">
            <v>510101009</v>
          </cell>
          <cell r="F586" t="str">
            <v>Aguinaldo y Bonificaciones Legales/Bonif. Dic.</v>
          </cell>
          <cell r="G586">
            <v>437063</v>
          </cell>
        </row>
        <row r="587">
          <cell r="E587" t="str">
            <v>510104001</v>
          </cell>
          <cell r="F587" t="str">
            <v>1% Fondo Bono Laboral Personal Académico</v>
          </cell>
          <cell r="G587">
            <v>9420</v>
          </cell>
        </row>
        <row r="588">
          <cell r="E588" t="str">
            <v>510104002</v>
          </cell>
          <cell r="F588" t="str">
            <v>1% Fdo. Bono Laboral Pers. Afecto Ley 15.076</v>
          </cell>
          <cell r="G588">
            <v>11653</v>
          </cell>
        </row>
        <row r="589">
          <cell r="E589" t="str">
            <v>510104003</v>
          </cell>
          <cell r="F589" t="str">
            <v>1% Fdo. Bono Laboral Personal No Académico</v>
          </cell>
          <cell r="G589">
            <v>16327</v>
          </cell>
        </row>
        <row r="590">
          <cell r="E590" t="str">
            <v>510104004</v>
          </cell>
          <cell r="F590" t="str">
            <v>Ley de Accidente del Trabajo Pers. Académico</v>
          </cell>
          <cell r="G590">
            <v>8552</v>
          </cell>
        </row>
        <row r="591">
          <cell r="E591" t="str">
            <v>510104005</v>
          </cell>
          <cell r="F591" t="str">
            <v>Ley de Accidente del Trabajo Afecto Ley 15.076</v>
          </cell>
          <cell r="G591">
            <v>6826</v>
          </cell>
        </row>
        <row r="592">
          <cell r="E592" t="str">
            <v>510104006</v>
          </cell>
          <cell r="F592" t="str">
            <v>Ley de Accidente del Trabajo Pers. No Académico</v>
          </cell>
          <cell r="G592">
            <v>9341</v>
          </cell>
        </row>
        <row r="593">
          <cell r="E593" t="str">
            <v>510104007</v>
          </cell>
          <cell r="F593" t="str">
            <v>Aporte Empleador por Trabajo Pesado</v>
          </cell>
          <cell r="G593">
            <v>0</v>
          </cell>
        </row>
        <row r="594">
          <cell r="E594" t="str">
            <v>510104008</v>
          </cell>
          <cell r="F594" t="str">
            <v>Apte. Seguro Invalidez y Sobrev. Pers. Académico</v>
          </cell>
          <cell r="G594">
            <v>68782</v>
          </cell>
        </row>
        <row r="595">
          <cell r="E595" t="str">
            <v>510104009</v>
          </cell>
          <cell r="F595" t="str">
            <v>Apte. Seguro Invalidez y Sobrev. Pers. No Académico</v>
          </cell>
          <cell r="G595">
            <v>92192</v>
          </cell>
        </row>
        <row r="596">
          <cell r="E596" t="str">
            <v>510104010</v>
          </cell>
          <cell r="F596" t="str">
            <v>Apte. Seguro Invalidez y Sobrev. Pers. Ley 15.076</v>
          </cell>
          <cell r="G596">
            <v>52650</v>
          </cell>
        </row>
        <row r="597">
          <cell r="E597" t="str">
            <v>510105001</v>
          </cell>
          <cell r="F597" t="str">
            <v>Bonificación compensatoria personal académico</v>
          </cell>
          <cell r="G597">
            <v>319428</v>
          </cell>
        </row>
        <row r="598">
          <cell r="E598" t="str">
            <v>510105002</v>
          </cell>
          <cell r="F598" t="str">
            <v>Bonificación compensatoria personal no académico</v>
          </cell>
          <cell r="G598">
            <v>287249</v>
          </cell>
        </row>
        <row r="599">
          <cell r="E599" t="str">
            <v>510105003</v>
          </cell>
          <cell r="F599" t="str">
            <v>Bonificación compensatoria personal Ley 15.076</v>
          </cell>
          <cell r="G599">
            <v>403011</v>
          </cell>
        </row>
        <row r="600">
          <cell r="E600" t="str">
            <v>510201007</v>
          </cell>
          <cell r="F600" t="str">
            <v>Gastos Notariales</v>
          </cell>
          <cell r="G600">
            <v>594</v>
          </cell>
        </row>
        <row r="601">
          <cell r="E601" t="str">
            <v>510201008</v>
          </cell>
          <cell r="F601" t="str">
            <v>Gastos de Comercio Exterior</v>
          </cell>
          <cell r="G601">
            <v>4900</v>
          </cell>
        </row>
        <row r="602">
          <cell r="E602" t="str">
            <v>510201009</v>
          </cell>
          <cell r="F602" t="str">
            <v>Seguros Varios</v>
          </cell>
          <cell r="G602">
            <v>1473</v>
          </cell>
        </row>
        <row r="603">
          <cell r="E603" t="str">
            <v>510201010</v>
          </cell>
          <cell r="F603" t="str">
            <v>Comisiones por Cobranza</v>
          </cell>
          <cell r="G603">
            <v>0</v>
          </cell>
        </row>
        <row r="604">
          <cell r="E604" t="str">
            <v>510201024</v>
          </cell>
          <cell r="F604" t="str">
            <v>Gastos Comunes</v>
          </cell>
          <cell r="G604">
            <v>0</v>
          </cell>
        </row>
        <row r="605">
          <cell r="E605" t="str">
            <v>510201037</v>
          </cell>
          <cell r="F605" t="str">
            <v>Gastos de Aduanas</v>
          </cell>
          <cell r="G605">
            <v>0</v>
          </cell>
        </row>
        <row r="606">
          <cell r="E606" t="str">
            <v>510201038</v>
          </cell>
          <cell r="F606" t="str">
            <v>Credenciales</v>
          </cell>
          <cell r="G606">
            <v>0</v>
          </cell>
        </row>
        <row r="607">
          <cell r="E607" t="str">
            <v>510201040</v>
          </cell>
          <cell r="F607" t="str">
            <v>Derechos Municipales</v>
          </cell>
          <cell r="G607">
            <v>270201</v>
          </cell>
        </row>
        <row r="608">
          <cell r="E608" t="str">
            <v>510201041</v>
          </cell>
          <cell r="F608" t="str">
            <v>Suscripciones Electrónicas</v>
          </cell>
          <cell r="G608">
            <v>0</v>
          </cell>
        </row>
        <row r="609">
          <cell r="E609" t="str">
            <v>510201042</v>
          </cell>
          <cell r="F609" t="str">
            <v>Informes Comerciales</v>
          </cell>
          <cell r="G609">
            <v>0</v>
          </cell>
        </row>
        <row r="610">
          <cell r="E610" t="str">
            <v>510201043</v>
          </cell>
          <cell r="F610" t="str">
            <v>Derechos de Marca</v>
          </cell>
          <cell r="G610">
            <v>988</v>
          </cell>
        </row>
        <row r="611">
          <cell r="E611" t="str">
            <v>510201044</v>
          </cell>
          <cell r="F611" t="str">
            <v>Innovaciones Universitarias</v>
          </cell>
          <cell r="G611">
            <v>0</v>
          </cell>
        </row>
        <row r="612">
          <cell r="E612" t="str">
            <v>510201045</v>
          </cell>
          <cell r="F612" t="str">
            <v>Gastos de Administración Alumno en el Exterior</v>
          </cell>
          <cell r="G612">
            <v>0</v>
          </cell>
        </row>
        <row r="613">
          <cell r="E613" t="str">
            <v>510201046</v>
          </cell>
          <cell r="F613" t="str">
            <v>Derecho de Autor</v>
          </cell>
          <cell r="G613">
            <v>0</v>
          </cell>
        </row>
        <row r="614">
          <cell r="E614" t="str">
            <v>510201047</v>
          </cell>
          <cell r="F614" t="str">
            <v>Anulac. Inter. Deveng.Arancel Años Anteriores</v>
          </cell>
          <cell r="G614">
            <v>0</v>
          </cell>
        </row>
        <row r="615">
          <cell r="E615" t="str">
            <v>510214002</v>
          </cell>
          <cell r="F615" t="str">
            <v>Castigo Deudores por Venta  (Contable)</v>
          </cell>
          <cell r="G615">
            <v>0</v>
          </cell>
        </row>
        <row r="616">
          <cell r="E616" t="str">
            <v>510204005</v>
          </cell>
          <cell r="F616" t="str">
            <v>Castigo Documentos Protestados</v>
          </cell>
          <cell r="G616">
            <v>0</v>
          </cell>
        </row>
        <row r="617">
          <cell r="E617" t="str">
            <v>510214006</v>
          </cell>
          <cell r="F617" t="str">
            <v>Castigo Fondo Fijo a Rendir</v>
          </cell>
          <cell r="G617">
            <v>0</v>
          </cell>
        </row>
        <row r="618">
          <cell r="E618" t="str">
            <v>510214011</v>
          </cell>
          <cell r="F618" t="str">
            <v>Condonación Aranceles Años Anteriores</v>
          </cell>
          <cell r="G618">
            <v>0</v>
          </cell>
        </row>
        <row r="619">
          <cell r="E619" t="str">
            <v>510215001</v>
          </cell>
          <cell r="F619" t="str">
            <v>I.V.A. Crédito Fiscal</v>
          </cell>
          <cell r="G619">
            <v>0</v>
          </cell>
        </row>
        <row r="620">
          <cell r="E620" t="str">
            <v>510215005</v>
          </cell>
          <cell r="F620" t="str">
            <v>Otros Impuestos Sin Derecho a Crédito</v>
          </cell>
          <cell r="G620">
            <v>10</v>
          </cell>
        </row>
        <row r="621">
          <cell r="E621" t="str">
            <v>510219001</v>
          </cell>
          <cell r="F621" t="str">
            <v>Capacitación SENCE</v>
          </cell>
          <cell r="G621">
            <v>0</v>
          </cell>
        </row>
        <row r="622">
          <cell r="E622" t="str">
            <v>520103001</v>
          </cell>
          <cell r="F622" t="str">
            <v>Gastos Bancarios Operación en Pesos</v>
          </cell>
          <cell r="G622">
            <v>14810</v>
          </cell>
        </row>
        <row r="623">
          <cell r="E623" t="str">
            <v>520103002</v>
          </cell>
          <cell r="F623" t="str">
            <v>Impuesto Timbre Pagar</v>
          </cell>
          <cell r="G623">
            <v>0</v>
          </cell>
        </row>
        <row r="624">
          <cell r="E624" t="str">
            <v>520104002</v>
          </cell>
          <cell r="F624" t="str">
            <v>Otros Gastos Financieros Judiciales</v>
          </cell>
          <cell r="G624">
            <v>0</v>
          </cell>
        </row>
        <row r="625">
          <cell r="E625" t="str">
            <v>520104003</v>
          </cell>
          <cell r="F625" t="str">
            <v>Descuento por Pronto Pago (Aranceles)</v>
          </cell>
          <cell r="G625">
            <v>0</v>
          </cell>
        </row>
        <row r="626">
          <cell r="E626" t="str">
            <v>520104005</v>
          </cell>
          <cell r="F626" t="str">
            <v>Gastos Judiciales</v>
          </cell>
          <cell r="G626">
            <v>94</v>
          </cell>
        </row>
        <row r="627">
          <cell r="E627" t="str">
            <v>520104007</v>
          </cell>
          <cell r="F627" t="str">
            <v>Intereses y Comisiones</v>
          </cell>
          <cell r="G627">
            <v>0</v>
          </cell>
        </row>
        <row r="628">
          <cell r="E628" t="str">
            <v>520104008</v>
          </cell>
          <cell r="F628" t="str">
            <v>Restitución Descuento Arancel Años Anteriores</v>
          </cell>
          <cell r="G628">
            <v>0</v>
          </cell>
        </row>
        <row r="629">
          <cell r="E629" t="str">
            <v>520205006</v>
          </cell>
          <cell r="F629" t="str">
            <v>Pérdida por Venta con Leaseback</v>
          </cell>
          <cell r="G629">
            <v>0</v>
          </cell>
        </row>
        <row r="630">
          <cell r="E630" t="str">
            <v>520206001</v>
          </cell>
          <cell r="F630" t="str">
            <v>Imprevistos</v>
          </cell>
          <cell r="G630">
            <v>0</v>
          </cell>
        </row>
        <row r="631">
          <cell r="E631" t="str">
            <v>520207001</v>
          </cell>
          <cell r="F631" t="str">
            <v>Garantías Hechas Efectivas</v>
          </cell>
          <cell r="G631">
            <v>0</v>
          </cell>
        </row>
        <row r="632">
          <cell r="E632" t="str">
            <v>520207004</v>
          </cell>
          <cell r="F632" t="str">
            <v>Pérdida en Empresas Relacionadas</v>
          </cell>
          <cell r="G632">
            <v>0</v>
          </cell>
        </row>
        <row r="633">
          <cell r="E633" t="str">
            <v>520207008</v>
          </cell>
          <cell r="F633" t="str">
            <v>Disminución de Ingresos Aranceles Postgrado</v>
          </cell>
          <cell r="G633">
            <v>0</v>
          </cell>
        </row>
        <row r="634">
          <cell r="E634" t="str">
            <v>520207010</v>
          </cell>
          <cell r="F634" t="str">
            <v>Indemnización Art.148 Ley 18.834</v>
          </cell>
          <cell r="G634">
            <v>442</v>
          </cell>
        </row>
        <row r="635">
          <cell r="E635" t="str">
            <v>520207011</v>
          </cell>
          <cell r="F635" t="str">
            <v>Pérdida por diferencia de cambio</v>
          </cell>
          <cell r="G635">
            <v>0</v>
          </cell>
        </row>
        <row r="636">
          <cell r="E636" t="str">
            <v>520207014</v>
          </cell>
          <cell r="F636" t="str">
            <v>Devolución Excedentes Proyectos de Investig.</v>
          </cell>
          <cell r="G636">
            <v>42253</v>
          </cell>
        </row>
        <row r="637">
          <cell r="E637" t="str">
            <v>520207015</v>
          </cell>
          <cell r="F637" t="str">
            <v>Anulación por Servicios no Realizados</v>
          </cell>
          <cell r="G637">
            <v>0</v>
          </cell>
        </row>
        <row r="638">
          <cell r="E638" t="str">
            <v>520207016</v>
          </cell>
          <cell r="F638" t="str">
            <v xml:space="preserve">Premios </v>
          </cell>
          <cell r="G638">
            <v>0</v>
          </cell>
        </row>
        <row r="639">
          <cell r="E639" t="str">
            <v>520207018</v>
          </cell>
          <cell r="F639" t="str">
            <v>Indemnización  Ley Nº 20.044/2005. Art. 4º</v>
          </cell>
          <cell r="G639">
            <v>0</v>
          </cell>
        </row>
        <row r="640">
          <cell r="E640" t="str">
            <v>520207019</v>
          </cell>
          <cell r="F640" t="str">
            <v>Devolución de Becas PSU-Beca JUNAEB</v>
          </cell>
          <cell r="G640">
            <v>0</v>
          </cell>
        </row>
        <row r="641">
          <cell r="E641" t="str">
            <v>520207020</v>
          </cell>
          <cell r="F641" t="str">
            <v>Devolución Aporte Proyectos Innova Chile</v>
          </cell>
          <cell r="G641">
            <v>0</v>
          </cell>
        </row>
        <row r="642">
          <cell r="E642" t="str">
            <v>520207028</v>
          </cell>
          <cell r="F642" t="str">
            <v>Gastos Aranceles Años Anteriores</v>
          </cell>
          <cell r="G642">
            <v>0</v>
          </cell>
        </row>
        <row r="643">
          <cell r="E643" t="str">
            <v>520207029</v>
          </cell>
          <cell r="F643" t="str">
            <v>Incent. al Retiro Ley N° 20.374 Pers. Ley N° 15.076</v>
          </cell>
          <cell r="G643">
            <v>2056</v>
          </cell>
        </row>
        <row r="644">
          <cell r="E644" t="str">
            <v>520207030</v>
          </cell>
          <cell r="F644" t="str">
            <v>Incent. al Retiro Ley N° 20.374 Pers. No Académico</v>
          </cell>
          <cell r="G644">
            <v>28970</v>
          </cell>
        </row>
        <row r="645">
          <cell r="E645" t="str">
            <v>520207031</v>
          </cell>
          <cell r="F645" t="str">
            <v>Incent. al Retiro Ley N° 20.374 Pers. Académico</v>
          </cell>
          <cell r="G645">
            <v>19881</v>
          </cell>
        </row>
        <row r="646">
          <cell r="E646" t="str">
            <v>520207032</v>
          </cell>
          <cell r="F646" t="str">
            <v>Devolución de Aporte de Entidades Públicas</v>
          </cell>
          <cell r="G646">
            <v>0</v>
          </cell>
        </row>
        <row r="647">
          <cell r="E647" t="str">
            <v>520207033</v>
          </cell>
          <cell r="F647" t="str">
            <v>Devolución de Aportes Proyectos Mecesup</v>
          </cell>
          <cell r="G647">
            <v>0</v>
          </cell>
        </row>
        <row r="648">
          <cell r="E648" t="str">
            <v>520207034</v>
          </cell>
          <cell r="F648" t="str">
            <v>Indemnización por Accidentes del Trabajo</v>
          </cell>
          <cell r="G648">
            <v>0</v>
          </cell>
        </row>
        <row r="649">
          <cell r="E649" t="str">
            <v>520208001</v>
          </cell>
          <cell r="F649" t="str">
            <v>Multas e Intereses Imposiciones</v>
          </cell>
          <cell r="G649">
            <v>0</v>
          </cell>
        </row>
        <row r="650">
          <cell r="E650" t="str">
            <v>520208002</v>
          </cell>
          <cell r="F650" t="str">
            <v>Multas e Intereses Impuestos</v>
          </cell>
          <cell r="G650">
            <v>0</v>
          </cell>
        </row>
        <row r="651">
          <cell r="E651" t="str">
            <v>520208003</v>
          </cell>
          <cell r="F651" t="str">
            <v>Otras Multas e Intereses</v>
          </cell>
          <cell r="G651">
            <v>0</v>
          </cell>
        </row>
        <row r="652">
          <cell r="E652" t="str">
            <v>520209005</v>
          </cell>
          <cell r="F652" t="str">
            <v>Perdida por Diferencia de Cambio</v>
          </cell>
          <cell r="G652">
            <v>0</v>
          </cell>
        </row>
        <row r="653">
          <cell r="E653" t="str">
            <v>520213055</v>
          </cell>
          <cell r="F653" t="str">
            <v>Compra Directa Estampillas U. Organismo</v>
          </cell>
          <cell r="G653">
            <v>0</v>
          </cell>
        </row>
        <row r="654">
          <cell r="E654" t="str">
            <v>520213137</v>
          </cell>
          <cell r="F654" t="str">
            <v>Devolución Bonos y Aguinaldos Años Anter.</v>
          </cell>
          <cell r="G654">
            <v>0</v>
          </cell>
        </row>
        <row r="655">
          <cell r="E655" t="str">
            <v>520214001</v>
          </cell>
          <cell r="F655" t="str">
            <v>Trasp. de Recursos</v>
          </cell>
          <cell r="G655">
            <v>4512</v>
          </cell>
        </row>
        <row r="656">
          <cell r="E656" t="str">
            <v>520214002</v>
          </cell>
          <cell r="F656" t="str">
            <v>Traspaso de Recursos Fondef</v>
          </cell>
          <cell r="G656">
            <v>0</v>
          </cell>
        </row>
        <row r="657">
          <cell r="E657" t="str">
            <v>520214004</v>
          </cell>
          <cell r="F657" t="str">
            <v>Compras Internas</v>
          </cell>
          <cell r="G657">
            <v>0</v>
          </cell>
        </row>
        <row r="658">
          <cell r="E658" t="str">
            <v>520214006</v>
          </cell>
          <cell r="F658" t="str">
            <v>Intereses Depósitos a Plazos</v>
          </cell>
          <cell r="G658">
            <v>0</v>
          </cell>
        </row>
        <row r="659">
          <cell r="E659" t="str">
            <v>520214007</v>
          </cell>
          <cell r="F659" t="str">
            <v>Correción Monetaria Depósitos a Plazo</v>
          </cell>
          <cell r="G659">
            <v>0</v>
          </cell>
        </row>
        <row r="660">
          <cell r="E660" t="str">
            <v>520214014</v>
          </cell>
          <cell r="F660" t="str">
            <v xml:space="preserve">FONDEF Gasto de Administración </v>
          </cell>
          <cell r="G660">
            <v>0</v>
          </cell>
        </row>
        <row r="661">
          <cell r="E661" t="str">
            <v>520214027</v>
          </cell>
          <cell r="F661" t="str">
            <v>Recursos de Años Anteriores</v>
          </cell>
          <cell r="G661">
            <v>0</v>
          </cell>
        </row>
        <row r="662">
          <cell r="E662" t="str">
            <v>520214038</v>
          </cell>
          <cell r="F662" t="str">
            <v>Intereses Préstamos Internos a Organismos</v>
          </cell>
          <cell r="G662">
            <v>0</v>
          </cell>
        </row>
        <row r="663">
          <cell r="E663" t="str">
            <v>520214039</v>
          </cell>
          <cell r="F663" t="str">
            <v>Corrección Monetaria Préstamos a Organismos</v>
          </cell>
          <cell r="G663">
            <v>11790</v>
          </cell>
        </row>
        <row r="664">
          <cell r="E664" t="str">
            <v>8547</v>
          </cell>
          <cell r="F664" t="str">
            <v>Otros Gastos / Aplicación Norma I.R.F.</v>
          </cell>
          <cell r="G664">
            <v>0</v>
          </cell>
        </row>
        <row r="665">
          <cell r="E665" t="str">
            <v>520214041</v>
          </cell>
          <cell r="F665" t="str">
            <v>FONDEF Gto. Administración Superior 50% NC</v>
          </cell>
          <cell r="G665">
            <v>16850</v>
          </cell>
        </row>
        <row r="666">
          <cell r="E666" t="str">
            <v>520214042</v>
          </cell>
          <cell r="F666" t="str">
            <v>FONDEF Gto. Administración 50% Organismo</v>
          </cell>
          <cell r="G666">
            <v>0</v>
          </cell>
        </row>
        <row r="667">
          <cell r="E667" t="str">
            <v>520214043</v>
          </cell>
          <cell r="F667" t="str">
            <v>FONDEF Gasto de Administración 50% Organismo</v>
          </cell>
          <cell r="G667">
            <v>16850</v>
          </cell>
        </row>
        <row r="668">
          <cell r="E668" t="str">
            <v>520214050</v>
          </cell>
          <cell r="F668" t="str">
            <v>Traspaso MECESUP</v>
          </cell>
          <cell r="G668">
            <v>180656</v>
          </cell>
        </row>
        <row r="669">
          <cell r="E669" t="str">
            <v>520214051</v>
          </cell>
          <cell r="F669" t="str">
            <v>Atención Alumnos Medicina Resolución 104</v>
          </cell>
          <cell r="G669">
            <v>0</v>
          </cell>
        </row>
        <row r="670">
          <cell r="E670" t="str">
            <v>520214052</v>
          </cell>
          <cell r="F670" t="str">
            <v xml:space="preserve">Transferencia por Overhead (emisor) </v>
          </cell>
          <cell r="G670">
            <v>0</v>
          </cell>
        </row>
        <row r="671">
          <cell r="E671" t="str">
            <v>520214054</v>
          </cell>
          <cell r="F671" t="str">
            <v>Overhead   2% sobre ingresos organismo [Operac.Inter]</v>
          </cell>
          <cell r="G671">
            <v>0</v>
          </cell>
        </row>
        <row r="672">
          <cell r="E672" t="str">
            <v>520214065</v>
          </cell>
          <cell r="F672" t="str">
            <v>Traspaso de Recursos Vta. De Base DEMRE</v>
          </cell>
          <cell r="G672">
            <v>0</v>
          </cell>
        </row>
        <row r="673">
          <cell r="E673" t="str">
            <v>520214067</v>
          </cell>
          <cell r="F673" t="str">
            <v>Traspaso de Recursos Entre Centro de Costos</v>
          </cell>
          <cell r="G673">
            <v>0</v>
          </cell>
        </row>
        <row r="674">
          <cell r="E674" t="str">
            <v>520214068</v>
          </cell>
          <cell r="F674" t="str">
            <v>Traspaso de Recursos Casa Central VAEGI)</v>
          </cell>
          <cell r="G674">
            <v>0</v>
          </cell>
        </row>
        <row r="675">
          <cell r="E675" t="str">
            <v>520214069</v>
          </cell>
          <cell r="F675" t="str">
            <v>Traspaso de Recursos - VAEGI</v>
          </cell>
          <cell r="G675">
            <v>0</v>
          </cell>
        </row>
        <row r="676">
          <cell r="E676" t="str">
            <v>520214070</v>
          </cell>
          <cell r="F676" t="str">
            <v>Operaciones Hospital - VAEGI</v>
          </cell>
          <cell r="G676">
            <v>0</v>
          </cell>
        </row>
        <row r="677">
          <cell r="E677" t="str">
            <v>520214071</v>
          </cell>
          <cell r="F677" t="str">
            <v>Corrección Monetaria  Fondos en Custodia</v>
          </cell>
          <cell r="G677">
            <v>0</v>
          </cell>
        </row>
        <row r="678">
          <cell r="E678" t="str">
            <v>520214072</v>
          </cell>
          <cell r="F678" t="str">
            <v>Devol. Excedentes Proy. Años Anteriores</v>
          </cell>
          <cell r="G678">
            <v>0</v>
          </cell>
        </row>
        <row r="679">
          <cell r="E679" t="str">
            <v>520214054</v>
          </cell>
          <cell r="F679" t="str">
            <v>Overhead   2% sobre ingresos organismo [Operac.Inter]</v>
          </cell>
          <cell r="G679">
            <v>0</v>
          </cell>
        </row>
        <row r="680">
          <cell r="E680" t="str">
            <v>520214055</v>
          </cell>
          <cell r="F680" t="str">
            <v>Becas Arancel Financ. por Organismos (FGT) [Operac. Inter]</v>
          </cell>
          <cell r="G680">
            <v>0</v>
          </cell>
        </row>
        <row r="681">
          <cell r="F681" t="str">
            <v>INTERNOS</v>
          </cell>
          <cell r="G681">
            <v>0</v>
          </cell>
        </row>
        <row r="682">
          <cell r="F682" t="str">
            <v>Otros [Transferencias a los Organismos]</v>
          </cell>
          <cell r="G682">
            <v>384697</v>
          </cell>
        </row>
        <row r="683">
          <cell r="E683" t="str">
            <v>211106035-211106036</v>
          </cell>
          <cell r="F683" t="str">
            <v>Préstamos Internos en Pesos (Capital)</v>
          </cell>
          <cell r="G683">
            <v>354563</v>
          </cell>
        </row>
        <row r="684">
          <cell r="E684" t="str">
            <v>520213030</v>
          </cell>
          <cell r="F684" t="str">
            <v>Remesa S.I.L.</v>
          </cell>
          <cell r="G684">
            <v>0</v>
          </cell>
        </row>
        <row r="685">
          <cell r="E685" t="str">
            <v>520213135</v>
          </cell>
          <cell r="F685" t="str">
            <v>Reposición de Equipamiento Servicios Centrales</v>
          </cell>
          <cell r="G685">
            <v>0</v>
          </cell>
        </row>
        <row r="686">
          <cell r="E686" t="str">
            <v>520213045</v>
          </cell>
          <cell r="F686" t="str">
            <v>Aporte no Recurrente</v>
          </cell>
          <cell r="G686">
            <v>0</v>
          </cell>
        </row>
        <row r="687">
          <cell r="E687" t="str">
            <v>520213049</v>
          </cell>
          <cell r="F687" t="str">
            <v>Recursos F.D.I.</v>
          </cell>
          <cell r="G687">
            <v>0</v>
          </cell>
        </row>
        <row r="688">
          <cell r="E688" t="str">
            <v>520214040</v>
          </cell>
          <cell r="F688" t="str">
            <v>Programa Publicaciones</v>
          </cell>
          <cell r="G688">
            <v>0</v>
          </cell>
        </row>
        <row r="689">
          <cell r="E689" t="str">
            <v>520214064</v>
          </cell>
          <cell r="F689" t="str">
            <v>Aporte Organismos Bienes Inmuebles</v>
          </cell>
          <cell r="G689">
            <v>30134</v>
          </cell>
        </row>
        <row r="690">
          <cell r="E690" t="str">
            <v>520216001</v>
          </cell>
          <cell r="F690" t="str">
            <v>Transferencias Aporte Institucional</v>
          </cell>
          <cell r="G690">
            <v>0</v>
          </cell>
        </row>
        <row r="691">
          <cell r="E691" t="str">
            <v>520216002</v>
          </cell>
          <cell r="F691" t="str">
            <v>Descentral. 50% Aranceles Años Anter.</v>
          </cell>
          <cell r="G691">
            <v>0</v>
          </cell>
        </row>
        <row r="692">
          <cell r="E692" t="str">
            <v>520216003</v>
          </cell>
          <cell r="F692" t="str">
            <v>Aporte AFI</v>
          </cell>
          <cell r="G692">
            <v>0</v>
          </cell>
        </row>
        <row r="693">
          <cell r="E693" t="str">
            <v>520216004</v>
          </cell>
          <cell r="F693" t="str">
            <v>Transferencias Aporte Aranceles</v>
          </cell>
          <cell r="G693">
            <v>0</v>
          </cell>
        </row>
        <row r="694">
          <cell r="E694" t="str">
            <v>∑  Ctas.Consol.</v>
          </cell>
          <cell r="F694" t="str">
            <v>Aguinaldos, Bonificaciones y Otros</v>
          </cell>
          <cell r="G694">
            <v>0</v>
          </cell>
        </row>
        <row r="695">
          <cell r="E695" t="str">
            <v>∑   De Progr.</v>
          </cell>
          <cell r="F695" t="str">
            <v>Programas Estudiantiles</v>
          </cell>
          <cell r="G695">
            <v>0</v>
          </cell>
        </row>
        <row r="696">
          <cell r="E696" t="str">
            <v>∑   De Progr.</v>
          </cell>
          <cell r="F696" t="str">
            <v>Programas De Desarrollo</v>
          </cell>
          <cell r="G696">
            <v>0</v>
          </cell>
        </row>
        <row r="697">
          <cell r="E697" t="str">
            <v>∑   De Progr.</v>
          </cell>
          <cell r="F697" t="str">
            <v>Programa Infraestructura</v>
          </cell>
          <cell r="G697">
            <v>0</v>
          </cell>
        </row>
        <row r="698">
          <cell r="E698" t="str">
            <v>211104011</v>
          </cell>
          <cell r="F698" t="str">
            <v>Overhead   2% sobre ingresos organismo</v>
          </cell>
          <cell r="G698">
            <v>0</v>
          </cell>
        </row>
        <row r="699">
          <cell r="E699" t="str">
            <v>211104012</v>
          </cell>
          <cell r="F699" t="str">
            <v xml:space="preserve">Overhead 3% Ingr. Postgrados </v>
          </cell>
          <cell r="G699">
            <v>0</v>
          </cell>
        </row>
        <row r="700">
          <cell r="F700" t="str">
            <v>Operaciones Años Anteriores</v>
          </cell>
          <cell r="G700">
            <v>0</v>
          </cell>
        </row>
        <row r="701">
          <cell r="F701" t="str">
            <v>I.V.A. Institucional</v>
          </cell>
          <cell r="G701">
            <v>0</v>
          </cell>
        </row>
        <row r="703">
          <cell r="G703">
            <v>276833</v>
          </cell>
        </row>
        <row r="704">
          <cell r="G704">
            <v>0</v>
          </cell>
        </row>
        <row r="705">
          <cell r="E705" t="str">
            <v>7813</v>
          </cell>
          <cell r="F705" t="str">
            <v>Transferencias Canal T.V.</v>
          </cell>
          <cell r="G705">
            <v>0</v>
          </cell>
        </row>
        <row r="706">
          <cell r="G706">
            <v>276833</v>
          </cell>
        </row>
        <row r="707">
          <cell r="G707">
            <v>276833</v>
          </cell>
        </row>
        <row r="708">
          <cell r="E708" t="str">
            <v>7901</v>
          </cell>
          <cell r="F708" t="str">
            <v>Becas Formación de Especialista</v>
          </cell>
          <cell r="G708">
            <v>0</v>
          </cell>
        </row>
        <row r="709">
          <cell r="E709" t="str">
            <v>520201001</v>
          </cell>
          <cell r="F709" t="str">
            <v>Unidades de Becas</v>
          </cell>
          <cell r="G709">
            <v>0</v>
          </cell>
        </row>
        <row r="710">
          <cell r="E710" t="str">
            <v>520201004</v>
          </cell>
          <cell r="F710" t="str">
            <v>Otras Becas de Formación</v>
          </cell>
          <cell r="G710">
            <v>0</v>
          </cell>
        </row>
        <row r="711">
          <cell r="E711" t="str">
            <v>520201005</v>
          </cell>
          <cell r="F711" t="str">
            <v>Becas Tesistas</v>
          </cell>
          <cell r="G711">
            <v>0</v>
          </cell>
        </row>
        <row r="712">
          <cell r="E712" t="str">
            <v>520201006</v>
          </cell>
          <cell r="F712" t="str">
            <v>Becas y Aranceles Nivel Magister</v>
          </cell>
          <cell r="G712">
            <v>0</v>
          </cell>
        </row>
        <row r="713">
          <cell r="E713" t="str">
            <v>520201007</v>
          </cell>
          <cell r="F713" t="str">
            <v>Arancel Regular BID</v>
          </cell>
          <cell r="G713">
            <v>0</v>
          </cell>
        </row>
        <row r="714">
          <cell r="E714" t="str">
            <v>520201008</v>
          </cell>
          <cell r="F714" t="str">
            <v>Becas Colaboración Académicas</v>
          </cell>
          <cell r="G714">
            <v>22829</v>
          </cell>
        </row>
        <row r="715">
          <cell r="E715" t="str">
            <v>520202001</v>
          </cell>
          <cell r="F715" t="str">
            <v>Becas de Estudios (PAE)</v>
          </cell>
          <cell r="G715">
            <v>252878</v>
          </cell>
        </row>
        <row r="716">
          <cell r="E716" t="str">
            <v>520202002</v>
          </cell>
          <cell r="F716" t="str">
            <v>Becas de Alimentación (PAE)</v>
          </cell>
          <cell r="G716">
            <v>1126</v>
          </cell>
        </row>
        <row r="717">
          <cell r="E717" t="str">
            <v>520202008</v>
          </cell>
          <cell r="F717" t="str">
            <v>Becas Exonerados</v>
          </cell>
          <cell r="G717">
            <v>0</v>
          </cell>
        </row>
        <row r="718">
          <cell r="E718" t="str">
            <v>520202009</v>
          </cell>
          <cell r="F718" t="str">
            <v>Becas Programa Movilidad Estudiantil</v>
          </cell>
          <cell r="G718">
            <v>0</v>
          </cell>
        </row>
        <row r="719">
          <cell r="E719" t="str">
            <v>520202010</v>
          </cell>
          <cell r="F719" t="str">
            <v>Bienestar y Asistencia</v>
          </cell>
          <cell r="G719">
            <v>0</v>
          </cell>
        </row>
        <row r="720">
          <cell r="E720" t="str">
            <v>8105</v>
          </cell>
          <cell r="F720" t="str">
            <v>Becas Exc.Académica</v>
          </cell>
          <cell r="G720">
            <v>0</v>
          </cell>
        </row>
        <row r="721">
          <cell r="E721" t="str">
            <v>8106</v>
          </cell>
          <cell r="F721" t="str">
            <v>Beca de Desempeño Laboral</v>
          </cell>
          <cell r="G721">
            <v>0</v>
          </cell>
        </row>
        <row r="722">
          <cell r="E722" t="str">
            <v>8406</v>
          </cell>
          <cell r="F722" t="str">
            <v>Becas Estudiantiles (Años Anteriores)</v>
          </cell>
          <cell r="G722">
            <v>0</v>
          </cell>
        </row>
        <row r="723">
          <cell r="G723">
            <v>0</v>
          </cell>
        </row>
        <row r="724">
          <cell r="E724" t="str">
            <v>520202004</v>
          </cell>
          <cell r="F724" t="str">
            <v>Becas para Aranceles y/o Derechos</v>
          </cell>
          <cell r="G724">
            <v>0</v>
          </cell>
        </row>
        <row r="725">
          <cell r="E725" t="str">
            <v>8103</v>
          </cell>
          <cell r="F725" t="str">
            <v>Becas Exonerados</v>
          </cell>
          <cell r="G725">
            <v>0</v>
          </cell>
        </row>
        <row r="726">
          <cell r="E726" t="str">
            <v>520201003</v>
          </cell>
          <cell r="F726" t="str">
            <v>Becas Internos</v>
          </cell>
          <cell r="G726">
            <v>0</v>
          </cell>
        </row>
        <row r="727">
          <cell r="E727" t="str">
            <v>520202006</v>
          </cell>
          <cell r="F727" t="str">
            <v>Beca Excelencia Académica Datsun Chile</v>
          </cell>
          <cell r="G727">
            <v>0</v>
          </cell>
        </row>
        <row r="728">
          <cell r="E728" t="str">
            <v>520202010</v>
          </cell>
          <cell r="F728" t="str">
            <v>Bienestar y Asistencia</v>
          </cell>
          <cell r="G728">
            <v>0</v>
          </cell>
        </row>
        <row r="729">
          <cell r="E729" t="str">
            <v>520202011</v>
          </cell>
          <cell r="F729" t="str">
            <v>Becas Form.Bas.Clínica/Enseñ. Básica y Media</v>
          </cell>
          <cell r="G729">
            <v>0</v>
          </cell>
        </row>
        <row r="730">
          <cell r="E730" t="str">
            <v>520202013</v>
          </cell>
          <cell r="F730" t="str">
            <v>Restitución Beca Arancel Años Anteriores</v>
          </cell>
          <cell r="G730">
            <v>0</v>
          </cell>
        </row>
        <row r="731">
          <cell r="E731" t="str">
            <v>520203001</v>
          </cell>
          <cell r="F731" t="str">
            <v>Becas Aranceles (Internas)(Financiada Organ.)</v>
          </cell>
          <cell r="G731">
            <v>0</v>
          </cell>
        </row>
        <row r="732">
          <cell r="E732" t="str">
            <v>Dato</v>
          </cell>
          <cell r="F732" t="str">
            <v>BECAS INTERNAS</v>
          </cell>
          <cell r="G732">
            <v>0</v>
          </cell>
        </row>
        <row r="733">
          <cell r="E733" t="str">
            <v>Dato</v>
          </cell>
          <cell r="F733" t="str">
            <v>BECAS EXTERNAS DE PREGRADO</v>
          </cell>
          <cell r="G733">
            <v>0</v>
          </cell>
        </row>
        <row r="734">
          <cell r="G734">
            <v>0</v>
          </cell>
        </row>
        <row r="735">
          <cell r="G735">
            <v>0</v>
          </cell>
        </row>
        <row r="736">
          <cell r="G736">
            <v>0</v>
          </cell>
        </row>
        <row r="737">
          <cell r="G737">
            <v>0</v>
          </cell>
        </row>
        <row r="738">
          <cell r="E738" t="str">
            <v>520210004</v>
          </cell>
          <cell r="F738" t="str">
            <v>Transferencia Consejo de Rectores</v>
          </cell>
          <cell r="G738">
            <v>0</v>
          </cell>
        </row>
        <row r="739">
          <cell r="G739">
            <v>0</v>
          </cell>
        </row>
        <row r="740">
          <cell r="E740" t="str">
            <v>7810</v>
          </cell>
          <cell r="F740" t="str">
            <v>Centros de Alumnos</v>
          </cell>
          <cell r="G740">
            <v>0</v>
          </cell>
        </row>
        <row r="741">
          <cell r="E741" t="str">
            <v>7811</v>
          </cell>
          <cell r="F741" t="str">
            <v>Transferencias Federación Estudiantes</v>
          </cell>
          <cell r="G741">
            <v>0</v>
          </cell>
        </row>
        <row r="742">
          <cell r="G742">
            <v>0</v>
          </cell>
        </row>
        <row r="743">
          <cell r="E743" t="str">
            <v>7804</v>
          </cell>
          <cell r="G743">
            <v>0</v>
          </cell>
        </row>
        <row r="744">
          <cell r="E744" t="str">
            <v>520210003</v>
          </cell>
          <cell r="F744" t="str">
            <v>Otras Transf./Otras Tranf. Y Coord.Proyec.Infr.)</v>
          </cell>
          <cell r="G744">
            <v>0</v>
          </cell>
        </row>
        <row r="745">
          <cell r="E745" t="str">
            <v>520210006</v>
          </cell>
          <cell r="F745" t="str">
            <v>Transferencias al Bienestar del Personal</v>
          </cell>
          <cell r="G745">
            <v>0</v>
          </cell>
        </row>
        <row r="746">
          <cell r="E746" t="str">
            <v>520210008</v>
          </cell>
          <cell r="F746" t="str">
            <v>Transf.Alumnos Préstamos Médicos</v>
          </cell>
          <cell r="G746">
            <v>0</v>
          </cell>
        </row>
        <row r="747">
          <cell r="E747" t="str">
            <v>520210010</v>
          </cell>
          <cell r="F747" t="str">
            <v>Aportes al Bienestar del Personal</v>
          </cell>
          <cell r="G747">
            <v>0</v>
          </cell>
        </row>
        <row r="748">
          <cell r="E748" t="str">
            <v>520210011</v>
          </cell>
          <cell r="F748" t="str">
            <v>Ayuda Visitantes Extranjeros</v>
          </cell>
          <cell r="G748">
            <v>0</v>
          </cell>
        </row>
        <row r="749">
          <cell r="E749" t="str">
            <v>520210012</v>
          </cell>
          <cell r="F749" t="str">
            <v>Organismos Internacionales</v>
          </cell>
          <cell r="G749">
            <v>0</v>
          </cell>
        </row>
        <row r="750">
          <cell r="E750" t="str">
            <v>520210013</v>
          </cell>
          <cell r="F750" t="str">
            <v>Fundación Valle Lo Aguirre</v>
          </cell>
          <cell r="G750">
            <v>0</v>
          </cell>
        </row>
        <row r="751">
          <cell r="E751" t="str">
            <v>520210014</v>
          </cell>
          <cell r="F751" t="str">
            <v>Consorcio Universidades</v>
          </cell>
          <cell r="G751">
            <v>0</v>
          </cell>
        </row>
        <row r="752">
          <cell r="E752" t="str">
            <v>520210017</v>
          </cell>
          <cell r="F752" t="str">
            <v>Tranferencia I.U.E.</v>
          </cell>
          <cell r="G752">
            <v>0</v>
          </cell>
        </row>
        <row r="753">
          <cell r="E753" t="str">
            <v>520210018</v>
          </cell>
          <cell r="F753" t="str">
            <v>Transferencia Instituto de la Construcción</v>
          </cell>
          <cell r="G753">
            <v>0</v>
          </cell>
        </row>
        <row r="754">
          <cell r="E754" t="str">
            <v>520210019</v>
          </cell>
          <cell r="F754" t="str">
            <v>Transferencia Consejo de Seguridad Nacional</v>
          </cell>
          <cell r="G754">
            <v>0</v>
          </cell>
        </row>
        <row r="755">
          <cell r="E755" t="str">
            <v>520210022</v>
          </cell>
          <cell r="F755" t="str">
            <v>Aporte Fundación Puelma</v>
          </cell>
          <cell r="G755">
            <v>0</v>
          </cell>
        </row>
        <row r="756">
          <cell r="E756" t="str">
            <v>8705</v>
          </cell>
          <cell r="F756" t="str">
            <v>Traspaso Aporte Soc.Desarrollo y Gestión</v>
          </cell>
          <cell r="G756">
            <v>0</v>
          </cell>
        </row>
        <row r="757">
          <cell r="E757" t="str">
            <v>520210023</v>
          </cell>
          <cell r="F757" t="str">
            <v>Transferencias a Otras Universidades</v>
          </cell>
          <cell r="G757">
            <v>0</v>
          </cell>
        </row>
        <row r="758">
          <cell r="E758" t="str">
            <v>520210024</v>
          </cell>
          <cell r="F758" t="str">
            <v>Aporte y Subvenciones a Fundaciones</v>
          </cell>
          <cell r="G758">
            <v>0</v>
          </cell>
        </row>
        <row r="760">
          <cell r="G760">
            <v>1459877</v>
          </cell>
        </row>
        <row r="761">
          <cell r="G761">
            <v>1459877</v>
          </cell>
        </row>
        <row r="762">
          <cell r="G762">
            <v>1449554</v>
          </cell>
        </row>
        <row r="763">
          <cell r="E763" t="str">
            <v>120301002</v>
          </cell>
          <cell r="F763" t="str">
            <v>Herramientas</v>
          </cell>
          <cell r="G763">
            <v>4038</v>
          </cell>
        </row>
        <row r="764">
          <cell r="E764" t="str">
            <v>120301003</v>
          </cell>
          <cell r="F764" t="str">
            <v>Muebles y Enseres</v>
          </cell>
          <cell r="G764">
            <v>114149</v>
          </cell>
        </row>
        <row r="765">
          <cell r="E765" t="str">
            <v>120301004</v>
          </cell>
          <cell r="F765" t="str">
            <v>Máquinas y Equipos</v>
          </cell>
          <cell r="G765">
            <v>779836</v>
          </cell>
        </row>
        <row r="766">
          <cell r="E766" t="str">
            <v>120301006</v>
          </cell>
          <cell r="F766" t="str">
            <v>Obras de Arte</v>
          </cell>
          <cell r="G766">
            <v>0</v>
          </cell>
        </row>
        <row r="767">
          <cell r="E767" t="str">
            <v>120301007</v>
          </cell>
          <cell r="F767" t="str">
            <v>Equipamiento Científico Mayor</v>
          </cell>
          <cell r="G767">
            <v>0</v>
          </cell>
        </row>
        <row r="768">
          <cell r="E768" t="str">
            <v>8213</v>
          </cell>
          <cell r="F768" t="str">
            <v>Bienes No Inventariables</v>
          </cell>
          <cell r="G768">
            <v>0</v>
          </cell>
        </row>
        <row r="769">
          <cell r="E769" t="str">
            <v>120301009</v>
          </cell>
          <cell r="F769" t="str">
            <v>D. Aduana Intern. Equipos Química</v>
          </cell>
          <cell r="G769">
            <v>0</v>
          </cell>
        </row>
        <row r="770">
          <cell r="E770" t="str">
            <v>120301010</v>
          </cell>
          <cell r="F770" t="str">
            <v>Equipos Computacionales</v>
          </cell>
          <cell r="G770">
            <v>210957</v>
          </cell>
        </row>
        <row r="771">
          <cell r="E771" t="str">
            <v>120401002</v>
          </cell>
          <cell r="F771" t="str">
            <v>Paquetes Computacionales</v>
          </cell>
          <cell r="G771">
            <v>56399</v>
          </cell>
        </row>
        <row r="772">
          <cell r="E772" t="str">
            <v>120401003</v>
          </cell>
          <cell r="F772" t="str">
            <v>Maquinaria y Equipos en Comodato</v>
          </cell>
          <cell r="G772">
            <v>0</v>
          </cell>
        </row>
        <row r="773">
          <cell r="E773" t="str">
            <v>120401006</v>
          </cell>
          <cell r="F773" t="str">
            <v>Muebles y Enseres en Comodato</v>
          </cell>
          <cell r="G773">
            <v>0</v>
          </cell>
        </row>
        <row r="774">
          <cell r="E774" t="str">
            <v>120401008</v>
          </cell>
          <cell r="F774" t="str">
            <v>Vehículos en Comodato</v>
          </cell>
          <cell r="G774">
            <v>0</v>
          </cell>
        </row>
        <row r="775">
          <cell r="E775" t="str">
            <v>120402007</v>
          </cell>
          <cell r="F775" t="str">
            <v>Maquinaria y Equipos Donados</v>
          </cell>
          <cell r="G775">
            <v>259068</v>
          </cell>
        </row>
        <row r="776">
          <cell r="E776" t="str">
            <v>120402004</v>
          </cell>
          <cell r="F776" t="str">
            <v>Vehículos Donados</v>
          </cell>
          <cell r="G776">
            <v>12373</v>
          </cell>
        </row>
        <row r="777">
          <cell r="E777" t="str">
            <v>120402016</v>
          </cell>
          <cell r="F777" t="str">
            <v>Software Donado Fines Culturales</v>
          </cell>
          <cell r="G777">
            <v>0</v>
          </cell>
        </row>
        <row r="778">
          <cell r="E778" t="str">
            <v>120402018</v>
          </cell>
          <cell r="F778" t="str">
            <v>Equipos Computacionales Donados</v>
          </cell>
          <cell r="G778">
            <v>12734</v>
          </cell>
        </row>
        <row r="779">
          <cell r="G779">
            <v>0</v>
          </cell>
        </row>
        <row r="780">
          <cell r="E780" t="str">
            <v>120301001</v>
          </cell>
          <cell r="F780" t="str">
            <v>Vehículos</v>
          </cell>
          <cell r="G780">
            <v>0</v>
          </cell>
        </row>
        <row r="781">
          <cell r="G781">
            <v>3226</v>
          </cell>
        </row>
        <row r="782">
          <cell r="E782" t="str">
            <v>120101001</v>
          </cell>
          <cell r="F782" t="str">
            <v>Terrenos</v>
          </cell>
          <cell r="G782">
            <v>0</v>
          </cell>
        </row>
        <row r="783">
          <cell r="E783" t="str">
            <v>120101002</v>
          </cell>
          <cell r="F783" t="str">
            <v>Predios Agrícolas</v>
          </cell>
          <cell r="G783">
            <v>0</v>
          </cell>
        </row>
        <row r="784">
          <cell r="E784" t="str">
            <v>120201003</v>
          </cell>
          <cell r="F784" t="str">
            <v>Instalaciones</v>
          </cell>
          <cell r="G784">
            <v>0</v>
          </cell>
        </row>
        <row r="785">
          <cell r="E785" t="str">
            <v>120202100</v>
          </cell>
          <cell r="F785" t="str">
            <v>Edificio Torre Bellavista</v>
          </cell>
          <cell r="G785">
            <v>0</v>
          </cell>
        </row>
        <row r="786">
          <cell r="E786" t="str">
            <v>120207001</v>
          </cell>
          <cell r="F786" t="str">
            <v>Obras en Construcción Planta Física</v>
          </cell>
          <cell r="G786">
            <v>0</v>
          </cell>
        </row>
        <row r="787">
          <cell r="E787" t="str">
            <v>12020xxxx</v>
          </cell>
          <cell r="F787" t="str">
            <v>Obras en Construcción</v>
          </cell>
          <cell r="G787">
            <v>3226</v>
          </cell>
        </row>
        <row r="788">
          <cell r="G788">
            <v>0</v>
          </cell>
        </row>
        <row r="789">
          <cell r="E789" t="str">
            <v>8209</v>
          </cell>
          <cell r="F789" t="str">
            <v>Mejora Planta Física</v>
          </cell>
          <cell r="G789">
            <v>0</v>
          </cell>
        </row>
        <row r="790">
          <cell r="E790" t="str">
            <v>8210</v>
          </cell>
          <cell r="F790" t="str">
            <v>Contrucción Bienes Raíces</v>
          </cell>
          <cell r="G790">
            <v>0</v>
          </cell>
        </row>
        <row r="791">
          <cell r="E791" t="str">
            <v>8220</v>
          </cell>
          <cell r="F791" t="str">
            <v>Obras Nuevas Mecesup</v>
          </cell>
          <cell r="G791">
            <v>0</v>
          </cell>
        </row>
        <row r="792">
          <cell r="E792" t="str">
            <v>8407</v>
          </cell>
          <cell r="F792" t="str">
            <v>Inversión</v>
          </cell>
          <cell r="G792">
            <v>0</v>
          </cell>
        </row>
        <row r="793">
          <cell r="G793">
            <v>7097</v>
          </cell>
        </row>
        <row r="794">
          <cell r="E794" t="str">
            <v>120401001</v>
          </cell>
          <cell r="F794" t="str">
            <v>Activos en Leasing</v>
          </cell>
          <cell r="G794">
            <v>0</v>
          </cell>
        </row>
        <row r="795">
          <cell r="E795" t="str">
            <v>520101003</v>
          </cell>
          <cell r="F795" t="str">
            <v>Intereses por Leasing</v>
          </cell>
          <cell r="G795">
            <v>7097</v>
          </cell>
        </row>
        <row r="796">
          <cell r="G796">
            <v>0</v>
          </cell>
        </row>
        <row r="797">
          <cell r="G797">
            <v>0</v>
          </cell>
        </row>
        <row r="798">
          <cell r="G798">
            <v>0</v>
          </cell>
        </row>
        <row r="799">
          <cell r="E799" t="str">
            <v>INTERNO</v>
          </cell>
          <cell r="G799">
            <v>0</v>
          </cell>
        </row>
        <row r="800">
          <cell r="G800">
            <v>0</v>
          </cell>
        </row>
        <row r="801">
          <cell r="E801" t="str">
            <v>xxxxx</v>
          </cell>
          <cell r="G801">
            <v>0</v>
          </cell>
        </row>
        <row r="802">
          <cell r="G802">
            <v>0</v>
          </cell>
        </row>
        <row r="803">
          <cell r="E803" t="str">
            <v>130101001</v>
          </cell>
          <cell r="F803" t="str">
            <v>Compra de Acciones</v>
          </cell>
          <cell r="G803">
            <v>0</v>
          </cell>
        </row>
        <row r="804">
          <cell r="E804" t="str">
            <v>8705</v>
          </cell>
          <cell r="F804" t="str">
            <v>Traspaso Aporte Sociedad Desarrollo y Gestión</v>
          </cell>
          <cell r="G804">
            <v>0</v>
          </cell>
        </row>
        <row r="806">
          <cell r="G806">
            <v>0</v>
          </cell>
        </row>
        <row r="807">
          <cell r="G807">
            <v>0</v>
          </cell>
        </row>
        <row r="808">
          <cell r="G808">
            <v>0</v>
          </cell>
        </row>
        <row r="809">
          <cell r="E809" t="str">
            <v>DATO</v>
          </cell>
          <cell r="F809" t="str">
            <v xml:space="preserve">Servicio Deuda </v>
          </cell>
          <cell r="G809">
            <v>0</v>
          </cell>
        </row>
        <row r="810">
          <cell r="E810" t="str">
            <v>520101001</v>
          </cell>
          <cell r="F810" t="str">
            <v>Intereses Deuda</v>
          </cell>
          <cell r="G810">
            <v>0</v>
          </cell>
        </row>
        <row r="811">
          <cell r="E811" t="str">
            <v>520101007</v>
          </cell>
          <cell r="F811" t="str">
            <v>Intereses  Bienestar</v>
          </cell>
          <cell r="G811">
            <v>0</v>
          </cell>
        </row>
        <row r="812">
          <cell r="E812" t="str">
            <v>520101010</v>
          </cell>
          <cell r="F812" t="str">
            <v>Intereses Deuda Corto Plazo</v>
          </cell>
          <cell r="G812">
            <v>0</v>
          </cell>
        </row>
        <row r="813">
          <cell r="G813">
            <v>0</v>
          </cell>
        </row>
        <row r="814">
          <cell r="E814" t="str">
            <v>XXXX</v>
          </cell>
          <cell r="G814">
            <v>0</v>
          </cell>
        </row>
        <row r="815">
          <cell r="G815">
            <v>0</v>
          </cell>
        </row>
      </sheetData>
      <sheetData sheetId="5">
        <row r="13">
          <cell r="F13" t="str">
            <v>610104005</v>
          </cell>
          <cell r="G13" t="str">
            <v>Arancel P.S.U.</v>
          </cell>
          <cell r="H13">
            <v>0</v>
          </cell>
        </row>
        <row r="14">
          <cell r="H14">
            <v>0</v>
          </cell>
        </row>
        <row r="15">
          <cell r="F15" t="str">
            <v>620307002</v>
          </cell>
          <cell r="G15" t="str">
            <v>Venta de Estampillas Universitarias</v>
          </cell>
          <cell r="H15">
            <v>0</v>
          </cell>
        </row>
        <row r="16">
          <cell r="F16" t="str">
            <v>4802</v>
          </cell>
          <cell r="G16" t="str">
            <v xml:space="preserve">Venta de Estampillas </v>
          </cell>
          <cell r="H16">
            <v>0</v>
          </cell>
        </row>
        <row r="17">
          <cell r="H17">
            <v>5556293</v>
          </cell>
        </row>
        <row r="18">
          <cell r="F18" t="str">
            <v>1300</v>
          </cell>
          <cell r="G18" t="str">
            <v>Venta de productos</v>
          </cell>
          <cell r="H18">
            <v>0</v>
          </cell>
        </row>
        <row r="19">
          <cell r="F19" t="str">
            <v>1306</v>
          </cell>
          <cell r="G19" t="str">
            <v>Residuos(sangre, plasma, sueros)</v>
          </cell>
          <cell r="H19">
            <v>0</v>
          </cell>
        </row>
        <row r="20">
          <cell r="F20" t="str">
            <v>610101006</v>
          </cell>
          <cell r="G20" t="str">
            <v>Ingresos Alumnos Libres</v>
          </cell>
          <cell r="H20">
            <v>5173</v>
          </cell>
        </row>
        <row r="21">
          <cell r="F21" t="str">
            <v>610101011</v>
          </cell>
          <cell r="G21" t="str">
            <v>Ingresos Alumnos Semestre de Verano</v>
          </cell>
          <cell r="H21">
            <v>0</v>
          </cell>
        </row>
        <row r="22">
          <cell r="F22" t="str">
            <v>610101013</v>
          </cell>
          <cell r="G22" t="str">
            <v>Matríc.  Enseñanza Pre Básica, Básica y Media</v>
          </cell>
          <cell r="H22">
            <v>0</v>
          </cell>
        </row>
        <row r="23">
          <cell r="F23" t="str">
            <v>610101014</v>
          </cell>
          <cell r="G23" t="str">
            <v>Aranceles Enseñanza Pre Básica, Básica y Media</v>
          </cell>
          <cell r="H23">
            <v>0</v>
          </cell>
        </row>
        <row r="24">
          <cell r="F24" t="str">
            <v>610101015</v>
          </cell>
          <cell r="G24" t="str">
            <v>Cuota de Incorporación M.Salas</v>
          </cell>
          <cell r="H24">
            <v>0</v>
          </cell>
        </row>
        <row r="25">
          <cell r="F25" t="str">
            <v>610102001</v>
          </cell>
          <cell r="G25" t="str">
            <v>Eventos Científicos y Artísticos</v>
          </cell>
          <cell r="H25">
            <v>180722</v>
          </cell>
        </row>
        <row r="26">
          <cell r="F26" t="str">
            <v>1224</v>
          </cell>
          <cell r="G26" t="str">
            <v>Ingresos por D° de Autor</v>
          </cell>
          <cell r="H26">
            <v>0</v>
          </cell>
        </row>
        <row r="27">
          <cell r="F27" t="str">
            <v>610102002</v>
          </cell>
          <cell r="G27" t="str">
            <v>Curso de Educación Continua</v>
          </cell>
          <cell r="H27">
            <v>2581240</v>
          </cell>
        </row>
        <row r="28">
          <cell r="F28" t="str">
            <v>610102003</v>
          </cell>
          <cell r="G28" t="str">
            <v>Representación e Interpretación Artística</v>
          </cell>
          <cell r="H28">
            <v>0</v>
          </cell>
        </row>
        <row r="29">
          <cell r="F29" t="str">
            <v>1204</v>
          </cell>
          <cell r="G29" t="str">
            <v>Lavado ,  Reparación y Confección de Ropa</v>
          </cell>
          <cell r="H29">
            <v>0</v>
          </cell>
        </row>
        <row r="30">
          <cell r="F30" t="str">
            <v>610102005</v>
          </cell>
          <cell r="G30" t="str">
            <v>Escuela de Temporada y Cursos de Extensión</v>
          </cell>
          <cell r="H30">
            <v>630601</v>
          </cell>
        </row>
        <row r="31">
          <cell r="F31" t="str">
            <v>610102006</v>
          </cell>
          <cell r="G31" t="str">
            <v>Cursos de Deportes</v>
          </cell>
          <cell r="H31" t="str">
            <v xml:space="preserve"> </v>
          </cell>
        </row>
        <row r="32">
          <cell r="F32" t="str">
            <v>610102007</v>
          </cell>
          <cell r="G32" t="str">
            <v>Entradas a Centros Culturales  y Exposiciones</v>
          </cell>
          <cell r="H32">
            <v>0</v>
          </cell>
        </row>
        <row r="33">
          <cell r="F33" t="str">
            <v>610103001</v>
          </cell>
          <cell r="G33" t="str">
            <v>Prestación Servicios Generales</v>
          </cell>
          <cell r="H33">
            <v>0</v>
          </cell>
        </row>
        <row r="34">
          <cell r="F34" t="str">
            <v>610103002</v>
          </cell>
          <cell r="G34" t="str">
            <v>De Asesoría y Consultoría Externa</v>
          </cell>
          <cell r="H34">
            <v>9076</v>
          </cell>
        </row>
        <row r="35">
          <cell r="F35" t="str">
            <v>610103003</v>
          </cell>
          <cell r="G35" t="str">
            <v>Programas y Cursos de Capacitación Ocupacional</v>
          </cell>
          <cell r="H35">
            <v>0</v>
          </cell>
        </row>
        <row r="36">
          <cell r="F36" t="str">
            <v>1120</v>
          </cell>
          <cell r="G36" t="str">
            <v>Programas y Proyectos</v>
          </cell>
          <cell r="H36">
            <v>0</v>
          </cell>
        </row>
        <row r="37">
          <cell r="F37" t="str">
            <v>1122</v>
          </cell>
          <cell r="G37" t="str">
            <v>Actividad de Extensión</v>
          </cell>
          <cell r="H37">
            <v>0</v>
          </cell>
        </row>
        <row r="38">
          <cell r="F38" t="str">
            <v>610103005</v>
          </cell>
          <cell r="G38" t="str">
            <v>Otras Prestaciones de Servicios (sin M.Salas)</v>
          </cell>
          <cell r="H38">
            <v>0</v>
          </cell>
        </row>
        <row r="39">
          <cell r="F39" t="str">
            <v>1207</v>
          </cell>
          <cell r="G39" t="str">
            <v>Médicos y Hospitalarios</v>
          </cell>
          <cell r="H39">
            <v>0</v>
          </cell>
        </row>
        <row r="40">
          <cell r="F40" t="str">
            <v>1208</v>
          </cell>
          <cell r="G40" t="str">
            <v>Otras Prestaciones</v>
          </cell>
          <cell r="H40">
            <v>0</v>
          </cell>
        </row>
        <row r="41">
          <cell r="F41" t="str">
            <v>610103007</v>
          </cell>
          <cell r="G41" t="str">
            <v>Prestaciones Médicas y Hospitalarias</v>
          </cell>
          <cell r="H41">
            <v>0</v>
          </cell>
        </row>
        <row r="42">
          <cell r="F42" t="str">
            <v>610103008</v>
          </cell>
          <cell r="G42" t="str">
            <v>Cuota Afiliación</v>
          </cell>
          <cell r="H42">
            <v>0</v>
          </cell>
        </row>
        <row r="43">
          <cell r="F43" t="str">
            <v>610103011</v>
          </cell>
          <cell r="G43" t="str">
            <v>Prestaciones Médicas Ambulatorias Isapres</v>
          </cell>
          <cell r="H43">
            <v>0</v>
          </cell>
        </row>
        <row r="44">
          <cell r="F44" t="str">
            <v>610103012</v>
          </cell>
          <cell r="G44" t="str">
            <v>Prestaciones Médicas Ambulatorias Fonasa</v>
          </cell>
          <cell r="H44">
            <v>0</v>
          </cell>
        </row>
        <row r="45">
          <cell r="F45" t="str">
            <v>610103013</v>
          </cell>
          <cell r="G45" t="str">
            <v>Prestaciones Médicas Ambulatorias S.S.M.N.</v>
          </cell>
          <cell r="H45">
            <v>0</v>
          </cell>
        </row>
        <row r="46">
          <cell r="F46" t="str">
            <v>610103014</v>
          </cell>
          <cell r="G46" t="str">
            <v>Prestaciones Médicas Ambulatorias Particular</v>
          </cell>
          <cell r="H46">
            <v>0</v>
          </cell>
        </row>
        <row r="47">
          <cell r="F47" t="str">
            <v>610103015</v>
          </cell>
          <cell r="G47" t="str">
            <v>Prestaciones Médicas Hospitalarias Isapres</v>
          </cell>
          <cell r="H47">
            <v>0</v>
          </cell>
        </row>
        <row r="48">
          <cell r="F48" t="str">
            <v>610103016</v>
          </cell>
          <cell r="G48" t="str">
            <v>Prestaciones Médicas Hospitalarias Fonasa</v>
          </cell>
          <cell r="H48">
            <v>0</v>
          </cell>
        </row>
        <row r="49">
          <cell r="F49" t="str">
            <v>610103017</v>
          </cell>
          <cell r="G49" t="str">
            <v>Prestaciones Médicas Hospitalarias S.S.M.N.</v>
          </cell>
          <cell r="H49">
            <v>0</v>
          </cell>
        </row>
        <row r="50">
          <cell r="F50" t="str">
            <v>610103018</v>
          </cell>
          <cell r="G50" t="str">
            <v>Prestaciones Médicas Hospitalarias Particular</v>
          </cell>
          <cell r="H50">
            <v>0</v>
          </cell>
        </row>
        <row r="51">
          <cell r="F51" t="str">
            <v>610103019</v>
          </cell>
          <cell r="G51" t="str">
            <v>Imprenta</v>
          </cell>
          <cell r="H51">
            <v>0</v>
          </cell>
        </row>
        <row r="52">
          <cell r="F52" t="str">
            <v>610103020</v>
          </cell>
          <cell r="G52" t="str">
            <v>Exámenes de laboratorio</v>
          </cell>
          <cell r="H52">
            <v>1390907</v>
          </cell>
        </row>
        <row r="53">
          <cell r="F53" t="str">
            <v>610103021</v>
          </cell>
          <cell r="G53" t="str">
            <v>Exámenes Médicos Especializados</v>
          </cell>
          <cell r="H53">
            <v>233732</v>
          </cell>
        </row>
        <row r="54">
          <cell r="F54" t="str">
            <v>610103022</v>
          </cell>
          <cell r="G54" t="str">
            <v>Análisis de Laboratorio</v>
          </cell>
          <cell r="H54">
            <v>0</v>
          </cell>
        </row>
        <row r="55">
          <cell r="F55" t="str">
            <v>610103023</v>
          </cell>
          <cell r="G55" t="str">
            <v>Análisis de Materiales</v>
          </cell>
          <cell r="H55">
            <v>0</v>
          </cell>
        </row>
        <row r="56">
          <cell r="F56" t="str">
            <v>610103024</v>
          </cell>
          <cell r="G56" t="str">
            <v>Servicios de Ingeniería</v>
          </cell>
          <cell r="H56">
            <v>0</v>
          </cell>
        </row>
        <row r="57">
          <cell r="F57" t="str">
            <v>610103025</v>
          </cell>
          <cell r="G57" t="str">
            <v>Servicios de Computación</v>
          </cell>
          <cell r="H57">
            <v>0</v>
          </cell>
        </row>
        <row r="58">
          <cell r="F58" t="str">
            <v>610103026</v>
          </cell>
          <cell r="G58" t="str">
            <v>Toma de Encuesta/ y exámenes</v>
          </cell>
          <cell r="H58">
            <v>0</v>
          </cell>
        </row>
        <row r="59">
          <cell r="F59" t="str">
            <v>610103027</v>
          </cell>
          <cell r="G59" t="str">
            <v>Lavado ,  Reparación y Confección de Ropa</v>
          </cell>
          <cell r="H59">
            <v>0</v>
          </cell>
        </row>
        <row r="60">
          <cell r="F60" t="str">
            <v>610103028</v>
          </cell>
          <cell r="G60" t="str">
            <v>Cuotas de Socios</v>
          </cell>
          <cell r="H60">
            <v>0</v>
          </cell>
        </row>
        <row r="61">
          <cell r="F61" t="str">
            <v>610103029</v>
          </cell>
          <cell r="G61" t="str">
            <v>Revalidación de Título</v>
          </cell>
          <cell r="H61">
            <v>78975</v>
          </cell>
        </row>
        <row r="62">
          <cell r="F62" t="str">
            <v>1218</v>
          </cell>
          <cell r="G62" t="str">
            <v>Prestaciones  Ambulatorias Serv. Universitarios</v>
          </cell>
          <cell r="H62">
            <v>0</v>
          </cell>
        </row>
        <row r="63">
          <cell r="F63" t="str">
            <v>1219</v>
          </cell>
          <cell r="G63" t="str">
            <v>Prestaciones  Hospitalarias Serv. Universitarios</v>
          </cell>
          <cell r="H63">
            <v>0</v>
          </cell>
        </row>
        <row r="64">
          <cell r="F64" t="str">
            <v>610103030</v>
          </cell>
          <cell r="G64" t="str">
            <v>Toma de Exámenes</v>
          </cell>
          <cell r="H64">
            <v>0</v>
          </cell>
        </row>
        <row r="65">
          <cell r="F65" t="str">
            <v>610103031</v>
          </cell>
          <cell r="G65" t="str">
            <v>Auspicios</v>
          </cell>
          <cell r="H65">
            <v>33789</v>
          </cell>
        </row>
        <row r="66">
          <cell r="F66" t="str">
            <v>610103032</v>
          </cell>
          <cell r="G66" t="str">
            <v>Servicios de Mantención y Reparación de Equipos</v>
          </cell>
          <cell r="H66">
            <v>0</v>
          </cell>
        </row>
        <row r="67">
          <cell r="F67" t="str">
            <v>610103033</v>
          </cell>
          <cell r="G67" t="str">
            <v>Servicios Centro Tecnológico de la Madera</v>
          </cell>
          <cell r="H67">
            <v>0</v>
          </cell>
        </row>
        <row r="68">
          <cell r="F68" t="str">
            <v>610103034</v>
          </cell>
          <cell r="G68" t="str">
            <v>Uso Bibliotecas</v>
          </cell>
          <cell r="H68">
            <v>0</v>
          </cell>
        </row>
        <row r="69">
          <cell r="F69" t="str">
            <v>610103035</v>
          </cell>
          <cell r="G69" t="str">
            <v>Servicios Agrícolas</v>
          </cell>
          <cell r="H69">
            <v>0</v>
          </cell>
        </row>
        <row r="70">
          <cell r="F70" t="str">
            <v>610103036</v>
          </cell>
          <cell r="G70" t="str">
            <v>Restauración Ambiental</v>
          </cell>
          <cell r="H70">
            <v>0</v>
          </cell>
        </row>
        <row r="71">
          <cell r="F71" t="str">
            <v>610104001</v>
          </cell>
          <cell r="G71" t="str">
            <v>Ingreso NASA Financiamiento Gasto</v>
          </cell>
          <cell r="H71">
            <v>0</v>
          </cell>
        </row>
        <row r="72">
          <cell r="F72" t="str">
            <v>610104003</v>
          </cell>
          <cell r="G72" t="str">
            <v>Proyectos de Investigación</v>
          </cell>
          <cell r="H72">
            <v>381582</v>
          </cell>
        </row>
        <row r="73">
          <cell r="F73" t="str">
            <v>610104004</v>
          </cell>
          <cell r="G73" t="str">
            <v>Ingresos Proyectos Investigación Tercero Dólar</v>
          </cell>
          <cell r="H73">
            <v>0</v>
          </cell>
        </row>
        <row r="74">
          <cell r="F74" t="str">
            <v>610104012</v>
          </cell>
          <cell r="G74" t="str">
            <v>Menor Valor Incobrabilidad  (CONTABLE)</v>
          </cell>
          <cell r="H74">
            <v>0</v>
          </cell>
        </row>
        <row r="75">
          <cell r="F75" t="str">
            <v>610104013</v>
          </cell>
          <cell r="G75" t="str">
            <v xml:space="preserve">Cuota de Incorporación </v>
          </cell>
          <cell r="H75">
            <v>0</v>
          </cell>
        </row>
        <row r="76">
          <cell r="F76" t="str">
            <v>610104014</v>
          </cell>
          <cell r="G76" t="str">
            <v>Ingresos por Postulaciones</v>
          </cell>
          <cell r="H76">
            <v>0</v>
          </cell>
        </row>
        <row r="77">
          <cell r="F77" t="str">
            <v>610104015</v>
          </cell>
          <cell r="G77" t="str">
            <v>Cuota de Solidaridad</v>
          </cell>
          <cell r="H77">
            <v>0</v>
          </cell>
        </row>
        <row r="78">
          <cell r="F78" t="str">
            <v>3402</v>
          </cell>
          <cell r="G78" t="str">
            <v>Venta de Servicios (Años Anteriores)</v>
          </cell>
          <cell r="H78">
            <v>0</v>
          </cell>
        </row>
        <row r="79">
          <cell r="F79" t="str">
            <v>3403</v>
          </cell>
          <cell r="G79" t="str">
            <v>Venta de Productos (Años Anteriores)</v>
          </cell>
          <cell r="H79">
            <v>0</v>
          </cell>
        </row>
        <row r="80">
          <cell r="F80" t="str">
            <v>620301003</v>
          </cell>
          <cell r="G80" t="str">
            <v>Casinos y Hogares</v>
          </cell>
          <cell r="H80">
            <v>0</v>
          </cell>
        </row>
        <row r="81">
          <cell r="F81" t="str">
            <v>620303006</v>
          </cell>
          <cell r="G81" t="str">
            <v>Intereses Morosidad Enseñanza Básica y Media</v>
          </cell>
          <cell r="H81">
            <v>0</v>
          </cell>
        </row>
        <row r="82">
          <cell r="F82" t="str">
            <v>620307001</v>
          </cell>
          <cell r="G82" t="str">
            <v>Venta de Bienes Generales</v>
          </cell>
          <cell r="H82">
            <v>0</v>
          </cell>
        </row>
        <row r="83">
          <cell r="F83" t="str">
            <v>620307004</v>
          </cell>
          <cell r="G83" t="str">
            <v>Costo venta de Bienes</v>
          </cell>
          <cell r="H83">
            <v>0</v>
          </cell>
        </row>
        <row r="84">
          <cell r="F84" t="str">
            <v>620307005</v>
          </cell>
          <cell r="G84" t="str">
            <v>Licores</v>
          </cell>
          <cell r="H84">
            <v>0</v>
          </cell>
        </row>
        <row r="85">
          <cell r="F85" t="str">
            <v>620307006</v>
          </cell>
          <cell r="G85" t="str">
            <v>Animales</v>
          </cell>
          <cell r="H85">
            <v>23017</v>
          </cell>
        </row>
        <row r="86">
          <cell r="F86" t="str">
            <v>620307007</v>
          </cell>
          <cell r="G86" t="str">
            <v>Libros,Revistas,Apuntes</v>
          </cell>
          <cell r="H86">
            <v>4662</v>
          </cell>
        </row>
        <row r="87">
          <cell r="F87" t="str">
            <v>620307009</v>
          </cell>
          <cell r="G87" t="str">
            <v>Venta de Arena</v>
          </cell>
          <cell r="H87">
            <v>0</v>
          </cell>
        </row>
        <row r="88">
          <cell r="F88" t="str">
            <v>620307010</v>
          </cell>
          <cell r="G88" t="str">
            <v>Fotocopias</v>
          </cell>
          <cell r="H88">
            <v>2817</v>
          </cell>
        </row>
        <row r="89">
          <cell r="F89" t="str">
            <v>620307011</v>
          </cell>
          <cell r="G89" t="str">
            <v>Materiales para Conservación de Docum.</v>
          </cell>
          <cell r="H89">
            <v>0</v>
          </cell>
        </row>
        <row r="90">
          <cell r="F90" t="str">
            <v>620307012</v>
          </cell>
          <cell r="G90" t="str">
            <v>Agrícolas</v>
          </cell>
          <cell r="H90">
            <v>0</v>
          </cell>
        </row>
        <row r="91">
          <cell r="F91" t="str">
            <v>620307013</v>
          </cell>
          <cell r="G91" t="str">
            <v>Muebles</v>
          </cell>
          <cell r="H91">
            <v>0</v>
          </cell>
        </row>
        <row r="92">
          <cell r="F92" t="str">
            <v>620307014</v>
          </cell>
          <cell r="G92" t="str">
            <v>Venta de Fotografias</v>
          </cell>
          <cell r="H92">
            <v>0</v>
          </cell>
        </row>
        <row r="93">
          <cell r="F93" t="str">
            <v>620307015</v>
          </cell>
          <cell r="G93" t="str">
            <v>Residuos y Dehechos Plásticos, madera, papel y otros</v>
          </cell>
          <cell r="H93">
            <v>0</v>
          </cell>
        </row>
        <row r="94">
          <cell r="F94" t="str">
            <v>620307016</v>
          </cell>
          <cell r="G94" t="str">
            <v>Agua Destilada</v>
          </cell>
          <cell r="H94">
            <v>0</v>
          </cell>
        </row>
        <row r="95">
          <cell r="F95" t="str">
            <v>620307017</v>
          </cell>
          <cell r="G95" t="str">
            <v>Venta de reactivos químicos y material fungible</v>
          </cell>
          <cell r="H95">
            <v>0</v>
          </cell>
        </row>
        <row r="96">
          <cell r="F96" t="str">
            <v>620307018</v>
          </cell>
          <cell r="G96" t="str">
            <v>Venta de artículos promocionales</v>
          </cell>
          <cell r="H96">
            <v>0</v>
          </cell>
        </row>
        <row r="97">
          <cell r="F97" t="str">
            <v>620307019</v>
          </cell>
          <cell r="G97" t="str">
            <v>Despachos de productos</v>
          </cell>
          <cell r="H97">
            <v>0</v>
          </cell>
        </row>
        <row r="98">
          <cell r="F98" t="str">
            <v>620307020</v>
          </cell>
          <cell r="G98" t="str">
            <v>Alimentos de Animales</v>
          </cell>
          <cell r="H98">
            <v>0</v>
          </cell>
        </row>
        <row r="99">
          <cell r="F99" t="str">
            <v>620307021</v>
          </cell>
          <cell r="G99" t="str">
            <v>Productos farmacéuticos veterinarios</v>
          </cell>
          <cell r="H99">
            <v>0</v>
          </cell>
        </row>
        <row r="100">
          <cell r="F100" t="str">
            <v>620307022</v>
          </cell>
          <cell r="G100" t="str">
            <v>Venta de Producto Farmacéuticos</v>
          </cell>
          <cell r="H100">
            <v>0</v>
          </cell>
        </row>
        <row r="101">
          <cell r="F101" t="str">
            <v>620307023</v>
          </cell>
          <cell r="G101" t="str">
            <v>Venta de Preservativos</v>
          </cell>
          <cell r="H101">
            <v>0</v>
          </cell>
        </row>
        <row r="102">
          <cell r="F102" t="str">
            <v>620307024</v>
          </cell>
          <cell r="G102" t="str">
            <v>Venta Material Audiovisual</v>
          </cell>
          <cell r="H102">
            <v>0</v>
          </cell>
        </row>
        <row r="103">
          <cell r="H103">
            <v>77873</v>
          </cell>
        </row>
        <row r="104">
          <cell r="H104">
            <v>77873</v>
          </cell>
        </row>
        <row r="105">
          <cell r="F105" t="str">
            <v>1400</v>
          </cell>
          <cell r="G105" t="str">
            <v>Renta de Inversiones</v>
          </cell>
          <cell r="H105">
            <v>0</v>
          </cell>
        </row>
        <row r="106">
          <cell r="F106" t="str">
            <v>620102001</v>
          </cell>
          <cell r="G106" t="str">
            <v>Arriendo de Bienes Propios</v>
          </cell>
          <cell r="H106">
            <v>77873</v>
          </cell>
        </row>
        <row r="107">
          <cell r="F107" t="str">
            <v>620102002</v>
          </cell>
          <cell r="G107" t="str">
            <v>Arriendo de Bienes de Tercero</v>
          </cell>
          <cell r="H107">
            <v>0</v>
          </cell>
        </row>
        <row r="108">
          <cell r="F108" t="str">
            <v>620102005</v>
          </cell>
          <cell r="G108" t="str">
            <v>Arriendo Recintos Deportivos</v>
          </cell>
          <cell r="H108">
            <v>0</v>
          </cell>
        </row>
        <row r="109">
          <cell r="H109">
            <v>0</v>
          </cell>
        </row>
        <row r="110">
          <cell r="F110" t="str">
            <v>620101001</v>
          </cell>
          <cell r="G110" t="str">
            <v xml:space="preserve">Intereses por Depósitos a Plazo </v>
          </cell>
          <cell r="H110">
            <v>0</v>
          </cell>
        </row>
        <row r="111">
          <cell r="F111" t="str">
            <v>620309007</v>
          </cell>
          <cell r="G111" t="str">
            <v>CM Depositos a plazo</v>
          </cell>
          <cell r="H111">
            <v>0</v>
          </cell>
        </row>
        <row r="112">
          <cell r="H112">
            <v>0</v>
          </cell>
        </row>
        <row r="113">
          <cell r="F113" t="str">
            <v>620102004</v>
          </cell>
          <cell r="G113" t="str">
            <v>Dividendo Percibidos</v>
          </cell>
          <cell r="H113">
            <v>0</v>
          </cell>
        </row>
        <row r="114">
          <cell r="F114" t="str">
            <v>Falta</v>
          </cell>
          <cell r="G114" t="str">
            <v>Dividendos Otras Acciones</v>
          </cell>
          <cell r="H114">
            <v>0</v>
          </cell>
        </row>
        <row r="115">
          <cell r="H115">
            <v>0</v>
          </cell>
        </row>
        <row r="116">
          <cell r="F116" t="str">
            <v>1405</v>
          </cell>
          <cell r="G116" t="str">
            <v>Otras Rentas de Inversiones</v>
          </cell>
          <cell r="H116">
            <v>0</v>
          </cell>
        </row>
        <row r="117">
          <cell r="F117" t="str">
            <v>620101002</v>
          </cell>
          <cell r="G117" t="str">
            <v>Intereses Readecuación Planta Física</v>
          </cell>
          <cell r="H117">
            <v>0</v>
          </cell>
        </row>
        <row r="118">
          <cell r="F118" t="str">
            <v>620101009</v>
          </cell>
          <cell r="G118" t="str">
            <v>Interés Préstamo</v>
          </cell>
          <cell r="H118">
            <v>0</v>
          </cell>
        </row>
        <row r="119">
          <cell r="F119" t="str">
            <v>620101010</v>
          </cell>
          <cell r="G119" t="str">
            <v>Intereses Becas Syff</v>
          </cell>
          <cell r="H119">
            <v>0</v>
          </cell>
        </row>
        <row r="120">
          <cell r="F120" t="str">
            <v>620101011</v>
          </cell>
          <cell r="G120" t="str">
            <v>Intereses por Préstamos</v>
          </cell>
          <cell r="H120">
            <v>0</v>
          </cell>
        </row>
        <row r="121">
          <cell r="F121" t="str">
            <v>2122</v>
          </cell>
          <cell r="G121" t="str">
            <v>Intereses por Cuentas Corrientes</v>
          </cell>
          <cell r="H121">
            <v>0</v>
          </cell>
        </row>
        <row r="122">
          <cell r="F122" t="str">
            <v>3404</v>
          </cell>
          <cell r="G122" t="str">
            <v>Renta de Inversiones (Años Anteriores)</v>
          </cell>
          <cell r="H122">
            <v>0</v>
          </cell>
        </row>
        <row r="123">
          <cell r="H123">
            <v>6217318</v>
          </cell>
        </row>
        <row r="124">
          <cell r="H124">
            <v>0</v>
          </cell>
        </row>
        <row r="125">
          <cell r="H125">
            <v>0</v>
          </cell>
        </row>
        <row r="126">
          <cell r="F126" t="str">
            <v>610101001</v>
          </cell>
          <cell r="G126" t="str">
            <v>Derecho Básicos de Pregrado [Fondo General]</v>
          </cell>
          <cell r="H126">
            <v>0</v>
          </cell>
        </row>
        <row r="127">
          <cell r="H127">
            <v>0</v>
          </cell>
        </row>
        <row r="128">
          <cell r="F128" t="str">
            <v>610101003</v>
          </cell>
          <cell r="G128" t="str">
            <v>Ingreso Postgrado Derecho Institucional</v>
          </cell>
          <cell r="H128">
            <v>0</v>
          </cell>
        </row>
        <row r="129">
          <cell r="F129" t="str">
            <v>610101010</v>
          </cell>
          <cell r="G129" t="str">
            <v>Derechos Básicos Postgrado (Sistema)</v>
          </cell>
          <cell r="H129">
            <v>0</v>
          </cell>
        </row>
        <row r="130">
          <cell r="F130" t="str">
            <v>1105</v>
          </cell>
          <cell r="G130" t="str">
            <v>D° Básicos Post-Título</v>
          </cell>
          <cell r="H130">
            <v>0</v>
          </cell>
        </row>
        <row r="131">
          <cell r="F131" t="str">
            <v>Falta</v>
          </cell>
          <cell r="G131" t="str">
            <v>Ingresos de Postgrado /D° de Inscripción</v>
          </cell>
          <cell r="H131">
            <v>0</v>
          </cell>
        </row>
        <row r="132">
          <cell r="H132">
            <v>0</v>
          </cell>
        </row>
        <row r="133">
          <cell r="F133" t="str">
            <v>INTERNO</v>
          </cell>
          <cell r="G133" t="str">
            <v>BECAS INTERNAS</v>
          </cell>
          <cell r="H133">
            <v>0</v>
          </cell>
        </row>
        <row r="134">
          <cell r="F134" t="str">
            <v>610101002</v>
          </cell>
          <cell r="G134" t="str">
            <v xml:space="preserve">Ingr. Pregrado Aranc. Carrera (Rec.Caja Sistema)  </v>
          </cell>
          <cell r="H134">
            <v>0</v>
          </cell>
        </row>
        <row r="135">
          <cell r="F135" t="str">
            <v>620101007</v>
          </cell>
          <cell r="G135" t="str">
            <v>Intereses Devengado Arancel Contable)</v>
          </cell>
          <cell r="H135">
            <v>0</v>
          </cell>
        </row>
        <row r="136">
          <cell r="F136" t="str">
            <v>1110</v>
          </cell>
          <cell r="G136" t="str">
            <v>Recaudación Caja Fuera Sistema</v>
          </cell>
          <cell r="H136">
            <v>0</v>
          </cell>
        </row>
        <row r="137">
          <cell r="F137" t="str">
            <v>1111</v>
          </cell>
          <cell r="G137" t="str">
            <v>Cheques Diferido Aranceles</v>
          </cell>
          <cell r="H137">
            <v>0</v>
          </cell>
        </row>
        <row r="138">
          <cell r="F138" t="str">
            <v>1112</v>
          </cell>
          <cell r="G138" t="str">
            <v>Recaudación DICOM</v>
          </cell>
          <cell r="H138">
            <v>0</v>
          </cell>
        </row>
        <row r="139">
          <cell r="F139" t="str">
            <v>211601004</v>
          </cell>
          <cell r="G139" t="str">
            <v>Cheques Caducados</v>
          </cell>
          <cell r="H139">
            <v>0</v>
          </cell>
        </row>
        <row r="140">
          <cell r="G140" t="str">
            <v>Documentos por Cobrar</v>
          </cell>
          <cell r="H140">
            <v>0</v>
          </cell>
        </row>
        <row r="141">
          <cell r="G141" t="str">
            <v>Cheques Protestado Aranceles</v>
          </cell>
          <cell r="H141">
            <v>0</v>
          </cell>
        </row>
        <row r="142">
          <cell r="G142" t="str">
            <v>Becas Bicentenario, J.Gómez M., Pedagogía y Otras</v>
          </cell>
          <cell r="H142">
            <v>0</v>
          </cell>
        </row>
        <row r="143">
          <cell r="F143" t="str">
            <v>1602</v>
          </cell>
          <cell r="G143" t="str">
            <v>Becas de Reparación (Fdo. Desarrollo)</v>
          </cell>
          <cell r="H143">
            <v>0</v>
          </cell>
        </row>
        <row r="144">
          <cell r="F144" t="str">
            <v>610106011</v>
          </cell>
          <cell r="G144" t="str">
            <v>Aporte Suplemento Fdo. Solidario</v>
          </cell>
          <cell r="H144">
            <v>0</v>
          </cell>
        </row>
        <row r="145">
          <cell r="F145" t="str">
            <v>1702</v>
          </cell>
          <cell r="G145" t="str">
            <v>Aporte Fiscal  Fdo. Solidario</v>
          </cell>
          <cell r="H145">
            <v>0</v>
          </cell>
        </row>
        <row r="146">
          <cell r="F146" t="str">
            <v>1703</v>
          </cell>
          <cell r="G146" t="str">
            <v>Aporte S/ Ley  19.083</v>
          </cell>
          <cell r="H146">
            <v>0</v>
          </cell>
        </row>
        <row r="147">
          <cell r="F147" t="str">
            <v>2115</v>
          </cell>
          <cell r="G147" t="str">
            <v>Cheques Protestados Aranceles</v>
          </cell>
          <cell r="H147">
            <v>0</v>
          </cell>
        </row>
        <row r="148">
          <cell r="F148" t="str">
            <v>620303001</v>
          </cell>
          <cell r="G148" t="str">
            <v>Intereses Aranceles y Derechos de Pregrado</v>
          </cell>
          <cell r="H148">
            <v>0</v>
          </cell>
        </row>
        <row r="149">
          <cell r="F149" t="str">
            <v>620305005</v>
          </cell>
          <cell r="G149" t="str">
            <v>Recuperación gastos cobranza (FSCU)</v>
          </cell>
          <cell r="H149">
            <v>0</v>
          </cell>
        </row>
        <row r="150">
          <cell r="F150" t="str">
            <v>620305006</v>
          </cell>
          <cell r="G150" t="str">
            <v>Recuperación Gastos de Cobranza</v>
          </cell>
          <cell r="H150">
            <v>0</v>
          </cell>
        </row>
        <row r="151">
          <cell r="F151" t="str">
            <v>620301014</v>
          </cell>
          <cell r="G151" t="str">
            <v>Recuperación Créditos Castigado (FSCU)</v>
          </cell>
          <cell r="H151">
            <v>0</v>
          </cell>
        </row>
        <row r="152">
          <cell r="F152" t="str">
            <v>620306003</v>
          </cell>
          <cell r="G152" t="str">
            <v>Ajuste Aranceles y Derecho</v>
          </cell>
          <cell r="H152">
            <v>0</v>
          </cell>
        </row>
        <row r="153">
          <cell r="F153" t="str">
            <v>2200</v>
          </cell>
          <cell r="G153" t="str">
            <v>Fondo Solidario</v>
          </cell>
          <cell r="H153">
            <v>0</v>
          </cell>
        </row>
        <row r="154">
          <cell r="F154" t="str">
            <v>110412001</v>
          </cell>
          <cell r="G154" t="str">
            <v>Recaudación Caja Crédito Universitario</v>
          </cell>
          <cell r="H154">
            <v>0</v>
          </cell>
        </row>
        <row r="155">
          <cell r="F155" t="str">
            <v>110412002</v>
          </cell>
          <cell r="G155" t="str">
            <v>Recaudación Banco Crédito Universitario</v>
          </cell>
          <cell r="H155">
            <v>0</v>
          </cell>
        </row>
        <row r="156">
          <cell r="F156" t="str">
            <v>2203</v>
          </cell>
          <cell r="G156" t="str">
            <v>Recaudación Tesorería Gral. de la  República</v>
          </cell>
          <cell r="H156">
            <v>0</v>
          </cell>
        </row>
        <row r="157">
          <cell r="F157" t="str">
            <v>110403006</v>
          </cell>
          <cell r="G157" t="str">
            <v>Recaudación ORSAN</v>
          </cell>
          <cell r="H157">
            <v>0</v>
          </cell>
        </row>
        <row r="158">
          <cell r="F158" t="str">
            <v>110406011</v>
          </cell>
          <cell r="G158" t="str">
            <v>Fdo. Solid. Recaudac. Deudores Cruzados</v>
          </cell>
          <cell r="H158">
            <v>0</v>
          </cell>
        </row>
        <row r="159">
          <cell r="F159" t="str">
            <v>XXXXX</v>
          </cell>
          <cell r="G159" t="str">
            <v>Aranceles Años Anteriores Pregrado</v>
          </cell>
          <cell r="H159">
            <v>0</v>
          </cell>
        </row>
        <row r="160">
          <cell r="F160" t="str">
            <v>211618004</v>
          </cell>
          <cell r="G160" t="str">
            <v>Vta. Cartera Fdo. Solidario c/c I. Propios</v>
          </cell>
          <cell r="H160">
            <v>0</v>
          </cell>
        </row>
        <row r="161">
          <cell r="F161" t="str">
            <v>620309055</v>
          </cell>
          <cell r="G161" t="str">
            <v>Becas Financiadas por los Organismos</v>
          </cell>
          <cell r="H161">
            <v>0</v>
          </cell>
        </row>
        <row r="162">
          <cell r="F162" t="str">
            <v>211618003</v>
          </cell>
          <cell r="G162" t="str">
            <v>Vta.Cartera Fdo. Solidario c/c A. Fiscal</v>
          </cell>
          <cell r="H162">
            <v>0</v>
          </cell>
        </row>
        <row r="163">
          <cell r="F163" t="str">
            <v>8408</v>
          </cell>
          <cell r="G163" t="str">
            <v>Devolución Aranceles (Años Anteriores)</v>
          </cell>
          <cell r="H163">
            <v>0</v>
          </cell>
        </row>
        <row r="164">
          <cell r="F164" t="str">
            <v>8507</v>
          </cell>
          <cell r="G164" t="str">
            <v>Devolución Aranceles</v>
          </cell>
          <cell r="H164">
            <v>0</v>
          </cell>
        </row>
        <row r="165">
          <cell r="F165" t="str">
            <v>110503003</v>
          </cell>
          <cell r="G165" t="str">
            <v xml:space="preserve">Cheques Protestado </v>
          </cell>
          <cell r="H165">
            <v>0</v>
          </cell>
        </row>
        <row r="166">
          <cell r="F166" t="str">
            <v>8710</v>
          </cell>
          <cell r="G166" t="str">
            <v>Fdo. Solid. Egresos Deudores Cruzados</v>
          </cell>
          <cell r="H166">
            <v>0</v>
          </cell>
        </row>
        <row r="167">
          <cell r="F167" t="str">
            <v>110610010</v>
          </cell>
          <cell r="G167" t="str">
            <v>Otros Deudores</v>
          </cell>
          <cell r="H167">
            <v>0</v>
          </cell>
        </row>
        <row r="168">
          <cell r="F168" t="str">
            <v>220401008</v>
          </cell>
          <cell r="G168" t="str">
            <v>Devolución Deudores Otras Universidades</v>
          </cell>
          <cell r="H168">
            <v>0</v>
          </cell>
        </row>
        <row r="169">
          <cell r="H169">
            <v>6217318</v>
          </cell>
        </row>
        <row r="170">
          <cell r="F170" t="str">
            <v>1121</v>
          </cell>
          <cell r="G170" t="str">
            <v>Ingresos Magister BID</v>
          </cell>
          <cell r="H170">
            <v>0</v>
          </cell>
        </row>
        <row r="171">
          <cell r="F171" t="str">
            <v>610101004</v>
          </cell>
          <cell r="G171" t="str">
            <v xml:space="preserve">Ingresos Postgrado Arancel </v>
          </cell>
          <cell r="H171">
            <v>674265</v>
          </cell>
        </row>
        <row r="172">
          <cell r="F172" t="str">
            <v>610101009</v>
          </cell>
          <cell r="G172" t="str">
            <v>Ingresos de Postítulo</v>
          </cell>
          <cell r="H172">
            <v>5543053</v>
          </cell>
        </row>
        <row r="173">
          <cell r="F173" t="str">
            <v>610101017</v>
          </cell>
          <cell r="G173" t="str">
            <v>Ingresos Doctorados Acreditados</v>
          </cell>
          <cell r="H173">
            <v>0</v>
          </cell>
        </row>
        <row r="174">
          <cell r="F174" t="str">
            <v>610101018</v>
          </cell>
          <cell r="G174" t="str">
            <v>Ingresos Doctorados No Acreditados</v>
          </cell>
          <cell r="H174">
            <v>0</v>
          </cell>
        </row>
        <row r="175">
          <cell r="F175" t="str">
            <v>610101003</v>
          </cell>
          <cell r="G175" t="str">
            <v>Ingresos  Postgrado Der. Instit.</v>
          </cell>
          <cell r="H175">
            <v>0</v>
          </cell>
        </row>
        <row r="176">
          <cell r="F176" t="str">
            <v>1114</v>
          </cell>
          <cell r="G176" t="str">
            <v>Ingresos  Postgrado</v>
          </cell>
          <cell r="H176">
            <v>0</v>
          </cell>
        </row>
        <row r="177">
          <cell r="F177" t="str">
            <v>1123</v>
          </cell>
          <cell r="G177" t="str">
            <v>Otros Derechos</v>
          </cell>
          <cell r="H177">
            <v>0</v>
          </cell>
        </row>
        <row r="178">
          <cell r="F178" t="str">
            <v>1124</v>
          </cell>
          <cell r="G178" t="str">
            <v>Toma de Exámenes</v>
          </cell>
          <cell r="H178">
            <v>0</v>
          </cell>
        </row>
        <row r="179">
          <cell r="F179" t="str">
            <v>1125</v>
          </cell>
          <cell r="G179" t="str">
            <v>Ingresos Postítulo</v>
          </cell>
          <cell r="H179">
            <v>0</v>
          </cell>
        </row>
        <row r="180">
          <cell r="F180" t="str">
            <v>620303005</v>
          </cell>
          <cell r="G180" t="str">
            <v>Intereses Aranceles y D° Postgrado</v>
          </cell>
          <cell r="H180">
            <v>0</v>
          </cell>
        </row>
        <row r="181">
          <cell r="F181" t="str">
            <v>3401</v>
          </cell>
          <cell r="G181" t="str">
            <v>Ingresos de Docencia</v>
          </cell>
          <cell r="H181">
            <v>0</v>
          </cell>
        </row>
        <row r="182">
          <cell r="H182">
            <v>13934</v>
          </cell>
        </row>
        <row r="183">
          <cell r="H183">
            <v>13934</v>
          </cell>
        </row>
        <row r="184">
          <cell r="F184" t="str">
            <v>620301013</v>
          </cell>
          <cell r="G184" t="str">
            <v>Utilidades por Venta de Activos Físicos</v>
          </cell>
          <cell r="H184">
            <v>0</v>
          </cell>
        </row>
        <row r="185">
          <cell r="F185" t="str">
            <v>620307003</v>
          </cell>
          <cell r="G185" t="str">
            <v>Venta de bienes Muebles</v>
          </cell>
          <cell r="H185">
            <v>13934</v>
          </cell>
        </row>
        <row r="186">
          <cell r="F186" t="str">
            <v>3410</v>
          </cell>
          <cell r="G186" t="str">
            <v>Venta de Activos Físicos (Años Anteriores)</v>
          </cell>
          <cell r="H186">
            <v>0</v>
          </cell>
        </row>
        <row r="187">
          <cell r="H187">
            <v>0</v>
          </cell>
        </row>
        <row r="188">
          <cell r="F188" t="str">
            <v>2101</v>
          </cell>
          <cell r="G188" t="str">
            <v xml:space="preserve"> Intereses Ganados Venta  RTU</v>
          </cell>
          <cell r="H188">
            <v>0</v>
          </cell>
        </row>
        <row r="189">
          <cell r="F189" t="str">
            <v>2140</v>
          </cell>
          <cell r="G189" t="str">
            <v xml:space="preserve"> Capital Venta  RTU</v>
          </cell>
          <cell r="H189">
            <v>0</v>
          </cell>
        </row>
        <row r="190">
          <cell r="F190" t="str">
            <v>2901</v>
          </cell>
          <cell r="G190" t="str">
            <v>Venta de Activos Financieros</v>
          </cell>
          <cell r="H190">
            <v>0</v>
          </cell>
        </row>
        <row r="191">
          <cell r="F191" t="str">
            <v>2902</v>
          </cell>
          <cell r="G191" t="str">
            <v>Venta de Acciones</v>
          </cell>
          <cell r="H191">
            <v>0</v>
          </cell>
        </row>
        <row r="192">
          <cell r="F192" t="str">
            <v>3409</v>
          </cell>
          <cell r="G192" t="str">
            <v>Venta de Activos Financieros (Años Anteriores)</v>
          </cell>
          <cell r="H192">
            <v>0</v>
          </cell>
        </row>
        <row r="193">
          <cell r="H193">
            <v>2383810</v>
          </cell>
        </row>
        <row r="194">
          <cell r="H194">
            <v>397087</v>
          </cell>
        </row>
        <row r="195">
          <cell r="F195" t="str">
            <v>610105001</v>
          </cell>
          <cell r="G195" t="str">
            <v>Donaciones de Dinero</v>
          </cell>
          <cell r="H195">
            <v>13924</v>
          </cell>
        </row>
        <row r="196">
          <cell r="F196" t="str">
            <v>610105002</v>
          </cell>
          <cell r="G196" t="str">
            <v>Donaciones Art. 69 Ley N° 18,681</v>
          </cell>
          <cell r="H196">
            <v>71862</v>
          </cell>
        </row>
        <row r="197">
          <cell r="F197" t="str">
            <v>610105009</v>
          </cell>
          <cell r="G197" t="str">
            <v>Donaciones Organismos Internacionales</v>
          </cell>
          <cell r="H197">
            <v>0</v>
          </cell>
        </row>
        <row r="198">
          <cell r="F198" t="str">
            <v>610105011</v>
          </cell>
          <cell r="G198" t="str">
            <v>Donaciones de Bienes no Afecta a Leyes</v>
          </cell>
          <cell r="H198">
            <v>311301</v>
          </cell>
        </row>
        <row r="199">
          <cell r="F199" t="str">
            <v>610105006</v>
          </cell>
          <cell r="G199" t="str">
            <v>Donación Culturales</v>
          </cell>
          <cell r="H199">
            <v>0</v>
          </cell>
        </row>
        <row r="200">
          <cell r="F200" t="str">
            <v>610105008</v>
          </cell>
          <cell r="G200" t="str">
            <v>Donaciones Universitaria</v>
          </cell>
          <cell r="H200">
            <v>0</v>
          </cell>
        </row>
        <row r="201">
          <cell r="F201" t="str">
            <v>2507</v>
          </cell>
          <cell r="G201" t="str">
            <v>Apte. Instituciones Nacionales e Internacionales</v>
          </cell>
          <cell r="H201">
            <v>0</v>
          </cell>
        </row>
        <row r="202">
          <cell r="H202">
            <v>1986723</v>
          </cell>
        </row>
        <row r="203">
          <cell r="F203" t="str">
            <v>610104010</v>
          </cell>
          <cell r="G203" t="str">
            <v>Aporte FONDEF Proyecto</v>
          </cell>
          <cell r="H203">
            <v>0</v>
          </cell>
        </row>
        <row r="204">
          <cell r="F204" t="str">
            <v>1510</v>
          </cell>
          <cell r="G204" t="str">
            <v>Aporte Proyectos por Convenio de  Desempeño</v>
          </cell>
          <cell r="H204">
            <v>0</v>
          </cell>
        </row>
        <row r="205">
          <cell r="F205" t="str">
            <v>1513</v>
          </cell>
          <cell r="G205" t="str">
            <v>Proyectos Mecesup 1999</v>
          </cell>
          <cell r="H205">
            <v>0</v>
          </cell>
        </row>
        <row r="206">
          <cell r="F206" t="str">
            <v>1514</v>
          </cell>
          <cell r="G206" t="str">
            <v>Proyectos Mecesup 2000</v>
          </cell>
          <cell r="H206">
            <v>0</v>
          </cell>
        </row>
        <row r="207">
          <cell r="F207" t="str">
            <v>610106015</v>
          </cell>
          <cell r="G207" t="str">
            <v>Intereses Devengado Cartera</v>
          </cell>
          <cell r="H207">
            <v>0</v>
          </cell>
        </row>
        <row r="208">
          <cell r="F208" t="str">
            <v>610107005</v>
          </cell>
          <cell r="G208" t="str">
            <v>Concurso Proy. Institucionales Organismos</v>
          </cell>
          <cell r="H208">
            <v>0</v>
          </cell>
        </row>
        <row r="209">
          <cell r="F209" t="str">
            <v>610107007</v>
          </cell>
          <cell r="G209" t="str">
            <v>Aporte FONDEF- Otros Proyectos</v>
          </cell>
          <cell r="H209">
            <v>0</v>
          </cell>
        </row>
        <row r="210">
          <cell r="F210" t="str">
            <v>2604</v>
          </cell>
          <cell r="G210" t="str">
            <v>Otros Servicio Públicos</v>
          </cell>
          <cell r="H210">
            <v>0</v>
          </cell>
        </row>
        <row r="211">
          <cell r="F211" t="str">
            <v>610107008</v>
          </cell>
          <cell r="G211" t="str">
            <v>Aporte Fiscal Conv. Activ. Interés Nacional</v>
          </cell>
          <cell r="H211">
            <v>0</v>
          </cell>
        </row>
        <row r="212">
          <cell r="F212" t="str">
            <v>610107009</v>
          </cell>
          <cell r="G212" t="str">
            <v>Concurso Proy. Institucionales Fondo General</v>
          </cell>
          <cell r="H212">
            <v>0</v>
          </cell>
        </row>
        <row r="213">
          <cell r="F213" t="str">
            <v>610107010</v>
          </cell>
          <cell r="G213" t="str">
            <v>Recursos Convenio de Desempeño</v>
          </cell>
          <cell r="H213">
            <v>0</v>
          </cell>
        </row>
        <row r="214">
          <cell r="F214" t="str">
            <v>610107011</v>
          </cell>
          <cell r="G214" t="str">
            <v>Aporte Mecesup Proyectos 1999</v>
          </cell>
          <cell r="H214">
            <v>0</v>
          </cell>
        </row>
        <row r="215">
          <cell r="F215" t="str">
            <v>1506</v>
          </cell>
          <cell r="G215" t="str">
            <v>Aportes Fiscales por Distribuir</v>
          </cell>
          <cell r="H215">
            <v>0</v>
          </cell>
        </row>
        <row r="216">
          <cell r="F216" t="str">
            <v>610107014</v>
          </cell>
          <cell r="G216" t="str">
            <v>Proyectos Mecesup /2002</v>
          </cell>
          <cell r="H216">
            <v>0</v>
          </cell>
        </row>
        <row r="217">
          <cell r="F217" t="str">
            <v>610107015</v>
          </cell>
          <cell r="G217" t="str">
            <v>Proyectos Mecesup /2003</v>
          </cell>
          <cell r="H217">
            <v>0</v>
          </cell>
        </row>
        <row r="218">
          <cell r="F218" t="str">
            <v>610107016</v>
          </cell>
          <cell r="G218" t="str">
            <v>Proyectos Mecesup /2004</v>
          </cell>
          <cell r="H218">
            <v>0</v>
          </cell>
        </row>
        <row r="219">
          <cell r="F219" t="str">
            <v>610107017</v>
          </cell>
          <cell r="G219" t="str">
            <v>Proyectos Mecesup /2006</v>
          </cell>
          <cell r="H219">
            <v>0</v>
          </cell>
        </row>
        <row r="220">
          <cell r="F220" t="str">
            <v>1603</v>
          </cell>
          <cell r="G220" t="str">
            <v>Becas de Mantención  (Fdo. Desarrollo)</v>
          </cell>
          <cell r="H220">
            <v>0</v>
          </cell>
        </row>
        <row r="221">
          <cell r="F221" t="str">
            <v>2117</v>
          </cell>
          <cell r="G221" t="str">
            <v>FUPF</v>
          </cell>
          <cell r="H221">
            <v>0</v>
          </cell>
        </row>
        <row r="222">
          <cell r="F222" t="str">
            <v>2166</v>
          </cell>
          <cell r="G222" t="str">
            <v>Ingresos FONDEF Financiamiento Gasto</v>
          </cell>
          <cell r="H222">
            <v>0</v>
          </cell>
        </row>
        <row r="223">
          <cell r="F223" t="str">
            <v>2167</v>
          </cell>
          <cell r="G223" t="str">
            <v>Otros Aportes Convenio FONDEF</v>
          </cell>
          <cell r="H223">
            <v>0</v>
          </cell>
        </row>
        <row r="224">
          <cell r="F224" t="str">
            <v>2511</v>
          </cell>
          <cell r="G224" t="str">
            <v>Ingresos FONDEF Financiamiento Gasto</v>
          </cell>
          <cell r="H224">
            <v>0</v>
          </cell>
        </row>
        <row r="225">
          <cell r="F225" t="str">
            <v>2512</v>
          </cell>
          <cell r="G225" t="str">
            <v>Otros Aportes Convenio FONDEF</v>
          </cell>
          <cell r="H225">
            <v>0</v>
          </cell>
        </row>
        <row r="226">
          <cell r="F226" t="str">
            <v>610108001</v>
          </cell>
          <cell r="G226" t="str">
            <v>Aguinaldos y Bonificación Legal</v>
          </cell>
          <cell r="H226">
            <v>0</v>
          </cell>
        </row>
        <row r="227">
          <cell r="G227" t="str">
            <v>Apte . Basal Desempeño Univ. Art.1° (Ed.) N° 4 de 1981</v>
          </cell>
          <cell r="H227">
            <v>0</v>
          </cell>
        </row>
        <row r="228">
          <cell r="F228" t="str">
            <v>610108003</v>
          </cell>
          <cell r="G228" t="str">
            <v>Aporte de Municipalidades</v>
          </cell>
          <cell r="H228">
            <v>0</v>
          </cell>
        </row>
        <row r="229">
          <cell r="F229" t="str">
            <v>610108004</v>
          </cell>
          <cell r="G229" t="str">
            <v xml:space="preserve">Aportes de Ministerios </v>
          </cell>
          <cell r="H229">
            <v>0</v>
          </cell>
        </row>
        <row r="230">
          <cell r="F230" t="str">
            <v>2607</v>
          </cell>
          <cell r="G230" t="str">
            <v>Cátedra Presidencial</v>
          </cell>
          <cell r="H230">
            <v>0</v>
          </cell>
        </row>
        <row r="231">
          <cell r="F231" t="str">
            <v>610108010</v>
          </cell>
          <cell r="G231" t="str">
            <v>Proyectos Fondecyt Gastos de Administración</v>
          </cell>
          <cell r="H231">
            <v>467641</v>
          </cell>
        </row>
        <row r="232">
          <cell r="F232" t="str">
            <v>610108011</v>
          </cell>
          <cell r="G232" t="str">
            <v>Proyectos Fondecyt Bienes de Capital</v>
          </cell>
          <cell r="H232">
            <v>0</v>
          </cell>
        </row>
        <row r="233">
          <cell r="F233" t="str">
            <v>610108014</v>
          </cell>
          <cell r="G233" t="str">
            <v>Aporte FONDEF Proyectos</v>
          </cell>
          <cell r="H233">
            <v>429783</v>
          </cell>
        </row>
        <row r="234">
          <cell r="F234" t="str">
            <v>610108016</v>
          </cell>
          <cell r="G234" t="str">
            <v>Gasto Administraciòn Sup. FONDEF</v>
          </cell>
          <cell r="H234">
            <v>0</v>
          </cell>
        </row>
        <row r="235">
          <cell r="F235" t="str">
            <v>2536</v>
          </cell>
          <cell r="G235" t="str">
            <v>Aporte FONDEF  Proyectos</v>
          </cell>
          <cell r="H235">
            <v>0</v>
          </cell>
        </row>
        <row r="236">
          <cell r="F236" t="str">
            <v>2537</v>
          </cell>
          <cell r="G236" t="str">
            <v>Aporte FONDEF  Proyectos</v>
          </cell>
          <cell r="H236">
            <v>0</v>
          </cell>
        </row>
        <row r="237">
          <cell r="F237" t="str">
            <v>610108018</v>
          </cell>
          <cell r="G237" t="str">
            <v>Aptes. de Instituciones Nac. e Internacionales</v>
          </cell>
          <cell r="H237">
            <v>496744</v>
          </cell>
        </row>
        <row r="238">
          <cell r="F238" t="str">
            <v>610108019</v>
          </cell>
          <cell r="G238" t="str">
            <v>Gastos Administración FONDAP</v>
          </cell>
          <cell r="H238">
            <v>63453</v>
          </cell>
        </row>
        <row r="239">
          <cell r="F239" t="str">
            <v>610108020</v>
          </cell>
          <cell r="G239" t="str">
            <v>Aporte Proyectos FONDAF</v>
          </cell>
          <cell r="H239">
            <v>0</v>
          </cell>
        </row>
        <row r="240">
          <cell r="F240" t="str">
            <v>610108021</v>
          </cell>
          <cell r="G240" t="str">
            <v>Aporte Proyectos Anillo</v>
          </cell>
          <cell r="H240">
            <v>339701</v>
          </cell>
        </row>
        <row r="241">
          <cell r="F241" t="str">
            <v>610108022</v>
          </cell>
          <cell r="G241" t="str">
            <v>Aportes FONIS - Proyectos de Investigación</v>
          </cell>
          <cell r="H241">
            <v>81570</v>
          </cell>
        </row>
        <row r="242">
          <cell r="F242" t="str">
            <v>610108023</v>
          </cell>
          <cell r="G242" t="str">
            <v>Aporte Proyectos INNOVA Chile</v>
          </cell>
          <cell r="H242">
            <v>107831</v>
          </cell>
        </row>
        <row r="243">
          <cell r="F243" t="str">
            <v>610108024</v>
          </cell>
          <cell r="G243" t="str">
            <v>Aporte Proyectos Basal</v>
          </cell>
          <cell r="H243">
            <v>0</v>
          </cell>
        </row>
        <row r="244">
          <cell r="G244" t="str">
            <v>Transferencias Sector Público (Años Anteriores)</v>
          </cell>
          <cell r="H244">
            <v>0</v>
          </cell>
        </row>
        <row r="245">
          <cell r="F245" t="str">
            <v>3904</v>
          </cell>
          <cell r="G245" t="str">
            <v>Bonificaciones y Aguinaldos</v>
          </cell>
          <cell r="H245">
            <v>0</v>
          </cell>
        </row>
        <row r="246">
          <cell r="F246" t="str">
            <v>5711</v>
          </cell>
          <cell r="G246" t="str">
            <v>Cátedra Presidencial</v>
          </cell>
          <cell r="H246">
            <v>0</v>
          </cell>
        </row>
        <row r="247">
          <cell r="F247" t="str">
            <v>INTERNO</v>
          </cell>
          <cell r="G247" t="str">
            <v>Apte. Suplemento Fondo Solidario [Fondo General]</v>
          </cell>
          <cell r="H247">
            <v>0</v>
          </cell>
        </row>
        <row r="248">
          <cell r="F248" t="str">
            <v>INTERNO</v>
          </cell>
          <cell r="G248" t="str">
            <v xml:space="preserve">Becas Externas Pregrado </v>
          </cell>
          <cell r="H248">
            <v>0</v>
          </cell>
        </row>
        <row r="249">
          <cell r="F249" t="str">
            <v>INTERNO</v>
          </cell>
          <cell r="G249" t="str">
            <v>Bonificación Diciembre</v>
          </cell>
          <cell r="H249">
            <v>0</v>
          </cell>
        </row>
        <row r="250">
          <cell r="H250">
            <v>0</v>
          </cell>
        </row>
        <row r="251">
          <cell r="H251">
            <v>0</v>
          </cell>
        </row>
        <row r="252">
          <cell r="F252" t="str">
            <v>3601</v>
          </cell>
          <cell r="G252" t="str">
            <v>Endeudamiento Bancario [Fondo General]</v>
          </cell>
          <cell r="H252">
            <v>0</v>
          </cell>
        </row>
        <row r="253">
          <cell r="H253">
            <v>0</v>
          </cell>
        </row>
        <row r="254">
          <cell r="F254" t="str">
            <v>3601</v>
          </cell>
          <cell r="G254" t="str">
            <v>Endeudamiento Bancario [Fondo General]</v>
          </cell>
          <cell r="H254">
            <v>0</v>
          </cell>
        </row>
        <row r="255">
          <cell r="H255">
            <v>0</v>
          </cell>
        </row>
        <row r="256">
          <cell r="F256" t="str">
            <v>XXXX</v>
          </cell>
          <cell r="H256">
            <v>0</v>
          </cell>
        </row>
        <row r="257">
          <cell r="H257">
            <v>0</v>
          </cell>
        </row>
        <row r="258">
          <cell r="H258">
            <v>0</v>
          </cell>
        </row>
        <row r="259">
          <cell r="F259" t="str">
            <v>610107002</v>
          </cell>
          <cell r="G259" t="str">
            <v>Aporte Fiscal Directo</v>
          </cell>
          <cell r="H259">
            <v>0</v>
          </cell>
        </row>
        <row r="260">
          <cell r="H260">
            <v>0</v>
          </cell>
        </row>
        <row r="261">
          <cell r="F261" t="str">
            <v>610107003</v>
          </cell>
          <cell r="G261" t="str">
            <v>Aporte Fiscal  Indirecto</v>
          </cell>
          <cell r="H261">
            <v>0</v>
          </cell>
        </row>
        <row r="262">
          <cell r="H262">
            <v>0</v>
          </cell>
        </row>
        <row r="263">
          <cell r="F263" t="str">
            <v>Interno</v>
          </cell>
          <cell r="H263">
            <v>0</v>
          </cell>
        </row>
        <row r="264">
          <cell r="H264">
            <v>0</v>
          </cell>
        </row>
        <row r="265">
          <cell r="F265" t="str">
            <v>XXXX</v>
          </cell>
          <cell r="H265">
            <v>0</v>
          </cell>
        </row>
        <row r="266">
          <cell r="H266">
            <v>0</v>
          </cell>
        </row>
        <row r="267">
          <cell r="H267">
            <v>0</v>
          </cell>
        </row>
        <row r="268">
          <cell r="F268" t="str">
            <v>INTERNO</v>
          </cell>
          <cell r="H268">
            <v>0</v>
          </cell>
        </row>
        <row r="269">
          <cell r="H269">
            <v>0</v>
          </cell>
        </row>
        <row r="270">
          <cell r="F270" t="str">
            <v>2108</v>
          </cell>
          <cell r="G270" t="str">
            <v>Recuperación Préstamos Habitacionales (Entidades Derivadas)</v>
          </cell>
          <cell r="H270">
            <v>0</v>
          </cell>
        </row>
        <row r="271">
          <cell r="F271" t="str">
            <v>2112</v>
          </cell>
          <cell r="G271" t="str">
            <v>Deudas Entidades Derivadas</v>
          </cell>
          <cell r="H271">
            <v>0</v>
          </cell>
        </row>
        <row r="272">
          <cell r="H272">
            <v>21644773</v>
          </cell>
        </row>
        <row r="273">
          <cell r="H273">
            <v>0</v>
          </cell>
        </row>
        <row r="274">
          <cell r="F274" t="str">
            <v>610108005</v>
          </cell>
          <cell r="G274" t="str">
            <v>Aporte Lotería</v>
          </cell>
          <cell r="H274">
            <v>0</v>
          </cell>
        </row>
        <row r="275">
          <cell r="H275">
            <v>21644773</v>
          </cell>
        </row>
        <row r="276">
          <cell r="F276" t="str">
            <v>2127</v>
          </cell>
          <cell r="G276" t="str">
            <v>Ingresos del Personal</v>
          </cell>
          <cell r="H276">
            <v>0</v>
          </cell>
        </row>
        <row r="277">
          <cell r="F277" t="str">
            <v>2129</v>
          </cell>
          <cell r="G277" t="str">
            <v>Derechos de Aguas</v>
          </cell>
          <cell r="H277">
            <v>0</v>
          </cell>
        </row>
        <row r="278">
          <cell r="F278" t="str">
            <v>60301041</v>
          </cell>
          <cell r="G278" t="str">
            <v>Anulación Descuento Aranceles Años Anteriores</v>
          </cell>
          <cell r="H278">
            <v>0</v>
          </cell>
        </row>
        <row r="279">
          <cell r="F279" t="str">
            <v>111401008</v>
          </cell>
          <cell r="G279" t="str">
            <v>Capacitación Anticipada</v>
          </cell>
          <cell r="H279">
            <v>0</v>
          </cell>
        </row>
        <row r="280">
          <cell r="F280" t="str">
            <v>610103004</v>
          </cell>
          <cell r="G280" t="str">
            <v>Carnet y Multas de Bibliotecas</v>
          </cell>
          <cell r="H280">
            <v>0</v>
          </cell>
        </row>
        <row r="281">
          <cell r="F281" t="str">
            <v>610104012</v>
          </cell>
          <cell r="G281" t="str">
            <v>Menor Valor Incobrabilidad  (CONTABLE)</v>
          </cell>
          <cell r="H281">
            <v>0</v>
          </cell>
        </row>
        <row r="282">
          <cell r="F282" t="str">
            <v>2126</v>
          </cell>
          <cell r="G282" t="str">
            <v>Arriendo de Bienes de Terceros</v>
          </cell>
          <cell r="H282">
            <v>0</v>
          </cell>
        </row>
        <row r="283">
          <cell r="F283" t="str">
            <v>620301001</v>
          </cell>
          <cell r="G283" t="str">
            <v>Garantías Hechas Efectivas</v>
          </cell>
          <cell r="H283">
            <v>0</v>
          </cell>
        </row>
        <row r="284">
          <cell r="F284" t="str">
            <v>620301002</v>
          </cell>
          <cell r="G284" t="str">
            <v>Otros Ingresosos del Personal</v>
          </cell>
          <cell r="H284">
            <v>0</v>
          </cell>
        </row>
        <row r="285">
          <cell r="F285" t="str">
            <v>2174</v>
          </cell>
          <cell r="G285" t="str">
            <v>Indemnización por Poliza Permanencia</v>
          </cell>
          <cell r="H285">
            <v>0</v>
          </cell>
        </row>
        <row r="286">
          <cell r="F286" t="str">
            <v>2414</v>
          </cell>
          <cell r="G286" t="str">
            <v>Sobreprecio en Otras Actividades</v>
          </cell>
          <cell r="H286">
            <v>0</v>
          </cell>
        </row>
        <row r="287">
          <cell r="F287" t="str">
            <v>2416</v>
          </cell>
          <cell r="G287" t="str">
            <v>Otros Ingresos Devolución IVA</v>
          </cell>
          <cell r="H287">
            <v>0</v>
          </cell>
        </row>
        <row r="288">
          <cell r="F288" t="str">
            <v>2701</v>
          </cell>
          <cell r="G288" t="str">
            <v>Fondos de Terceros</v>
          </cell>
          <cell r="H288">
            <v>0</v>
          </cell>
        </row>
        <row r="289">
          <cell r="F289" t="str">
            <v>2802</v>
          </cell>
          <cell r="G289" t="str">
            <v>Colocación Efectivo Equivalente</v>
          </cell>
          <cell r="H289">
            <v>0</v>
          </cell>
        </row>
        <row r="290">
          <cell r="F290" t="str">
            <v>2920</v>
          </cell>
          <cell r="G290" t="str">
            <v>Fondo renovación Planta Física</v>
          </cell>
          <cell r="H290">
            <v>0</v>
          </cell>
        </row>
        <row r="291">
          <cell r="F291" t="str">
            <v>3301</v>
          </cell>
          <cell r="G291" t="str">
            <v>Devolución Operación Renta</v>
          </cell>
          <cell r="H291">
            <v>0</v>
          </cell>
        </row>
        <row r="292">
          <cell r="F292" t="str">
            <v>3405</v>
          </cell>
          <cell r="G292" t="str">
            <v>Subsidios de Cesantía</v>
          </cell>
          <cell r="H292">
            <v>0</v>
          </cell>
        </row>
        <row r="293">
          <cell r="F293" t="str">
            <v>3406</v>
          </cell>
          <cell r="G293" t="str">
            <v>Ingresos  Generales  (Años Anteriores)</v>
          </cell>
          <cell r="H293">
            <v>0</v>
          </cell>
        </row>
        <row r="294">
          <cell r="F294" t="str">
            <v>3408</v>
          </cell>
          <cell r="G294" t="str">
            <v>Otros Ingresos (Años anteriores)</v>
          </cell>
          <cell r="H294">
            <v>0</v>
          </cell>
        </row>
        <row r="295">
          <cell r="F295" t="str">
            <v>620301005</v>
          </cell>
          <cell r="G295" t="str">
            <v>Indemnización por Siniestros Seguros</v>
          </cell>
          <cell r="H295">
            <v>0</v>
          </cell>
        </row>
        <row r="296">
          <cell r="F296" t="str">
            <v>620301007</v>
          </cell>
          <cell r="G296" t="str">
            <v>Otros Ingresos Operativos/Ajuste</v>
          </cell>
          <cell r="H296">
            <v>0</v>
          </cell>
        </row>
        <row r="297">
          <cell r="F297" t="str">
            <v>620301011</v>
          </cell>
          <cell r="G297" t="str">
            <v>Utilidades Venta Derechos de Agua</v>
          </cell>
          <cell r="H297">
            <v>0</v>
          </cell>
        </row>
        <row r="298">
          <cell r="F298" t="str">
            <v>620301012</v>
          </cell>
          <cell r="G298" t="str">
            <v>Devolución Subsidios S.I.L.  [RECUPERACION]</v>
          </cell>
          <cell r="H298">
            <v>0</v>
          </cell>
        </row>
        <row r="299">
          <cell r="F299" t="str">
            <v>620301017</v>
          </cell>
          <cell r="G299" t="str">
            <v>Utilidad por Diferencia de Cambio</v>
          </cell>
          <cell r="H299">
            <v>0</v>
          </cell>
        </row>
        <row r="300">
          <cell r="F300" t="str">
            <v>620301021</v>
          </cell>
          <cell r="G300" t="str">
            <v>Utilidad en Venta de Vehículos</v>
          </cell>
          <cell r="H300">
            <v>0</v>
          </cell>
        </row>
        <row r="301">
          <cell r="F301" t="str">
            <v>620301023</v>
          </cell>
          <cell r="G301" t="str">
            <v>Utilidad en Venta de Muebles y Enseres</v>
          </cell>
          <cell r="H301">
            <v>0</v>
          </cell>
        </row>
        <row r="302">
          <cell r="F302" t="str">
            <v>620301027</v>
          </cell>
          <cell r="G302" t="str">
            <v>Sala Cuna y Jardín Infantil</v>
          </cell>
          <cell r="H302">
            <v>0</v>
          </cell>
        </row>
        <row r="303">
          <cell r="F303" t="str">
            <v>620301028</v>
          </cell>
          <cell r="G303" t="str">
            <v>Ingresos por Diferencia en Recepción</v>
          </cell>
          <cell r="H303">
            <v>0</v>
          </cell>
        </row>
        <row r="304">
          <cell r="F304" t="str">
            <v>620301029</v>
          </cell>
          <cell r="G304" t="str">
            <v>Arriendo Casillero Alumnos</v>
          </cell>
          <cell r="H304">
            <v>0</v>
          </cell>
        </row>
        <row r="305">
          <cell r="F305" t="str">
            <v>620301030</v>
          </cell>
          <cell r="G305" t="str">
            <v>Amortización Utilidad Vta. Con Leaseback (Cont.)</v>
          </cell>
          <cell r="H305">
            <v>0</v>
          </cell>
        </row>
        <row r="306">
          <cell r="F306" t="str">
            <v>620301031</v>
          </cell>
          <cell r="G306" t="str">
            <v>Credenciales Universitaria TUI</v>
          </cell>
          <cell r="H306">
            <v>0</v>
          </cell>
        </row>
        <row r="307">
          <cell r="F307" t="str">
            <v>620301032</v>
          </cell>
          <cell r="G307" t="str">
            <v>Gastos de Matrícula Ley del Consumidor</v>
          </cell>
          <cell r="H307">
            <v>0</v>
          </cell>
        </row>
        <row r="308">
          <cell r="F308" t="str">
            <v>620301033</v>
          </cell>
          <cell r="G308" t="str">
            <v>Ingreso Gestión Pasantías Tecnológicas</v>
          </cell>
          <cell r="H308">
            <v>0</v>
          </cell>
        </row>
        <row r="309">
          <cell r="F309" t="str">
            <v>620301034</v>
          </cell>
          <cell r="G309" t="str">
            <v>Uso Marca Chuncho/Convenio Deportivo Azul-Azul</v>
          </cell>
          <cell r="H309">
            <v>0</v>
          </cell>
        </row>
        <row r="310">
          <cell r="F310" t="str">
            <v>620301036</v>
          </cell>
          <cell r="G310" t="str">
            <v>Descuento Personal Afecto Ley 15.076</v>
          </cell>
          <cell r="H310">
            <v>0</v>
          </cell>
        </row>
        <row r="311">
          <cell r="F311" t="str">
            <v>620301038</v>
          </cell>
          <cell r="G311" t="str">
            <v>Ingreso por Uso de Bienes Universitarios</v>
          </cell>
          <cell r="H311">
            <v>0</v>
          </cell>
        </row>
        <row r="312">
          <cell r="F312" t="str">
            <v>620301039</v>
          </cell>
          <cell r="G312" t="str">
            <v>Ingresos por Descuentos al Personal</v>
          </cell>
          <cell r="H312">
            <v>0</v>
          </cell>
        </row>
        <row r="313">
          <cell r="F313" t="str">
            <v>620301040</v>
          </cell>
          <cell r="G313" t="str">
            <v>Anulación Beca Arancel Años Anteriores</v>
          </cell>
          <cell r="H313">
            <v>0</v>
          </cell>
        </row>
        <row r="314">
          <cell r="F314" t="str">
            <v>620301042</v>
          </cell>
          <cell r="G314" t="str">
            <v>Ingresos Aranceles Pregrado Años Anteriores</v>
          </cell>
          <cell r="H314">
            <v>0</v>
          </cell>
        </row>
        <row r="315">
          <cell r="F315" t="str">
            <v>2102</v>
          </cell>
          <cell r="G315" t="str">
            <v>Multas</v>
          </cell>
          <cell r="H315">
            <v>0</v>
          </cell>
        </row>
        <row r="316">
          <cell r="F316" t="str">
            <v>620303002</v>
          </cell>
          <cell r="G316" t="str">
            <v>Intereses Deudores y Otros</v>
          </cell>
          <cell r="H316">
            <v>0</v>
          </cell>
        </row>
        <row r="317">
          <cell r="F317" t="str">
            <v>620303003</v>
          </cell>
          <cell r="G317" t="str">
            <v>Multas por atraso de entrega</v>
          </cell>
          <cell r="H317">
            <v>0</v>
          </cell>
        </row>
        <row r="318">
          <cell r="F318" t="str">
            <v>620305001</v>
          </cell>
          <cell r="G318" t="str">
            <v>Recuperación Gastos Notariales por Protesto</v>
          </cell>
          <cell r="H318">
            <v>0</v>
          </cell>
        </row>
        <row r="319">
          <cell r="F319" t="str">
            <v>620305004</v>
          </cell>
          <cell r="G319" t="str">
            <v>Recuperación Gastos Judiciales</v>
          </cell>
          <cell r="H319">
            <v>1214</v>
          </cell>
        </row>
        <row r="320">
          <cell r="F320" t="str">
            <v>620305005</v>
          </cell>
          <cell r="G320" t="str">
            <v>Recuperación de Gastos de Cobranzas</v>
          </cell>
          <cell r="H320">
            <v>0</v>
          </cell>
        </row>
        <row r="321">
          <cell r="F321" t="str">
            <v>2131</v>
          </cell>
          <cell r="G321" t="str">
            <v>Anticipos de Clientes</v>
          </cell>
          <cell r="H321">
            <v>0</v>
          </cell>
        </row>
        <row r="322">
          <cell r="F322" t="str">
            <v>2134</v>
          </cell>
          <cell r="G322" t="str">
            <v>Recuperación Anticipo Remuneraciones Organismos</v>
          </cell>
          <cell r="H322">
            <v>0</v>
          </cell>
        </row>
        <row r="323">
          <cell r="F323" t="str">
            <v>2135</v>
          </cell>
          <cell r="G323" t="str">
            <v>Recuperación Anticipo a Contratistas</v>
          </cell>
          <cell r="H323">
            <v>0</v>
          </cell>
        </row>
        <row r="324">
          <cell r="F324" t="str">
            <v>2136</v>
          </cell>
          <cell r="G324" t="str">
            <v>Recuperación Giros a rendir</v>
          </cell>
          <cell r="H324">
            <v>0</v>
          </cell>
        </row>
        <row r="325">
          <cell r="F325" t="str">
            <v>2137</v>
          </cell>
          <cell r="G325" t="str">
            <v>Recuperación Fondo Fijo</v>
          </cell>
          <cell r="H325">
            <v>0</v>
          </cell>
        </row>
        <row r="326">
          <cell r="F326" t="str">
            <v>2138</v>
          </cell>
          <cell r="G326" t="str">
            <v>Recuperación Anticipo Proveedores</v>
          </cell>
          <cell r="H326">
            <v>0</v>
          </cell>
        </row>
        <row r="327">
          <cell r="F327" t="str">
            <v>2139</v>
          </cell>
          <cell r="G327" t="str">
            <v>Ingresos Varios</v>
          </cell>
          <cell r="H327">
            <v>0</v>
          </cell>
        </row>
        <row r="328">
          <cell r="F328" t="str">
            <v>2153</v>
          </cell>
          <cell r="G328" t="str">
            <v>Reajuste Garantía Arrendamiento</v>
          </cell>
          <cell r="H328">
            <v>0</v>
          </cell>
        </row>
        <row r="329">
          <cell r="F329" t="str">
            <v>2155</v>
          </cell>
          <cell r="G329" t="str">
            <v>Devolución Remuneraciones Académicos y No Académicos</v>
          </cell>
          <cell r="H329">
            <v>0</v>
          </cell>
        </row>
        <row r="330">
          <cell r="F330" t="str">
            <v>2156</v>
          </cell>
          <cell r="G330" t="str">
            <v>Recuperación Boletas de Garantía</v>
          </cell>
          <cell r="H330">
            <v>0</v>
          </cell>
        </row>
        <row r="331">
          <cell r="F331" t="str">
            <v>2157</v>
          </cell>
          <cell r="G331" t="str">
            <v>Recaudación DICOM</v>
          </cell>
          <cell r="H331">
            <v>0</v>
          </cell>
        </row>
        <row r="332">
          <cell r="F332" t="str">
            <v>2158</v>
          </cell>
          <cell r="G332" t="str">
            <v>Compra US$ al Mercado</v>
          </cell>
          <cell r="H332">
            <v>0</v>
          </cell>
        </row>
        <row r="333">
          <cell r="F333" t="str">
            <v>2161</v>
          </cell>
          <cell r="G333" t="str">
            <v>Ajuste Ingresos de Operación</v>
          </cell>
          <cell r="H333">
            <v>0</v>
          </cell>
        </row>
        <row r="334">
          <cell r="F334" t="str">
            <v>2168</v>
          </cell>
          <cell r="G334" t="str">
            <v>Otros Ingresos No Operacionales</v>
          </cell>
          <cell r="H334">
            <v>0</v>
          </cell>
        </row>
        <row r="335">
          <cell r="F335" t="str">
            <v>620308049</v>
          </cell>
          <cell r="G335" t="str">
            <v>Recursos por Progr. VAE Fdo. de Imagen Instit.</v>
          </cell>
          <cell r="H335">
            <v>2652</v>
          </cell>
        </row>
        <row r="336">
          <cell r="F336" t="str">
            <v>620308053</v>
          </cell>
          <cell r="G336" t="str">
            <v>Vta. Estampillas a Consignación</v>
          </cell>
          <cell r="H336">
            <v>0</v>
          </cell>
        </row>
        <row r="337">
          <cell r="F337" t="str">
            <v>620308060</v>
          </cell>
          <cell r="G337" t="str">
            <v>Actividades Estiantiles</v>
          </cell>
          <cell r="H337">
            <v>0</v>
          </cell>
        </row>
        <row r="338">
          <cell r="F338" t="str">
            <v>211602001</v>
          </cell>
          <cell r="G338" t="str">
            <v>Fondos de Terceros Habilitación</v>
          </cell>
          <cell r="H338">
            <v>0</v>
          </cell>
        </row>
        <row r="339">
          <cell r="F339" t="str">
            <v>620309001</v>
          </cell>
          <cell r="G339" t="str">
            <v>Traspasos de Recursos</v>
          </cell>
          <cell r="H339">
            <v>0</v>
          </cell>
        </row>
        <row r="340">
          <cell r="F340" t="str">
            <v>620309002</v>
          </cell>
          <cell r="G340" t="str">
            <v>Traspaso de Recursos a Fondef</v>
          </cell>
          <cell r="H340">
            <v>0</v>
          </cell>
        </row>
        <row r="341">
          <cell r="F341" t="str">
            <v>620309003</v>
          </cell>
          <cell r="G341" t="str">
            <v>Traspaso Bienes Corporales</v>
          </cell>
          <cell r="H341">
            <v>0</v>
          </cell>
        </row>
        <row r="342">
          <cell r="F342" t="str">
            <v>620309005</v>
          </cell>
          <cell r="G342" t="str">
            <v>Ventas Internas</v>
          </cell>
          <cell r="H342">
            <v>0</v>
          </cell>
        </row>
        <row r="343">
          <cell r="F343" t="str">
            <v>620309006</v>
          </cell>
          <cell r="G343" t="str">
            <v>Intereses Depósitos a Plazo</v>
          </cell>
          <cell r="H343">
            <v>118656</v>
          </cell>
        </row>
        <row r="344">
          <cell r="F344" t="str">
            <v>620308015</v>
          </cell>
          <cell r="G344" t="str">
            <v>Fondos de Estudiantes</v>
          </cell>
          <cell r="H344">
            <v>0</v>
          </cell>
        </row>
        <row r="345">
          <cell r="F345" t="str">
            <v>620308049</v>
          </cell>
          <cell r="G345" t="str">
            <v>Recursos por Programa VAE Fondo de Imagen Instit.</v>
          </cell>
          <cell r="H345">
            <v>0</v>
          </cell>
        </row>
        <row r="346">
          <cell r="F346" t="str">
            <v>620308234</v>
          </cell>
          <cell r="G346" t="str">
            <v>Devolución Bonos y Aguinaldos Años Anteriores</v>
          </cell>
          <cell r="H346">
            <v>0</v>
          </cell>
        </row>
        <row r="347">
          <cell r="F347" t="str">
            <v>620309007</v>
          </cell>
          <cell r="G347" t="str">
            <v>Corrección Monetaria Depósito a Plazo</v>
          </cell>
          <cell r="H347">
            <v>0</v>
          </cell>
        </row>
        <row r="348">
          <cell r="F348" t="str">
            <v>2106</v>
          </cell>
          <cell r="G348" t="str">
            <v>Cheques Caducados Varios</v>
          </cell>
          <cell r="H348">
            <v>0</v>
          </cell>
        </row>
        <row r="349">
          <cell r="F349" t="str">
            <v>2107</v>
          </cell>
          <cell r="G349" t="str">
            <v>Legados</v>
          </cell>
          <cell r="H349">
            <v>0</v>
          </cell>
        </row>
        <row r="350">
          <cell r="F350" t="str">
            <v>2109</v>
          </cell>
          <cell r="G350" t="str">
            <v>Recuperación Préstamo Bienestar Estudiantil</v>
          </cell>
          <cell r="H350">
            <v>0</v>
          </cell>
        </row>
        <row r="351">
          <cell r="F351" t="str">
            <v>2110</v>
          </cell>
          <cell r="G351" t="str">
            <v>Cheques Protestados Varios</v>
          </cell>
          <cell r="H351">
            <v>0</v>
          </cell>
        </row>
        <row r="352">
          <cell r="F352" t="str">
            <v>2111</v>
          </cell>
          <cell r="G352" t="str">
            <v>Ingresos Sumarios en Trámites</v>
          </cell>
          <cell r="H352">
            <v>0</v>
          </cell>
        </row>
        <row r="353">
          <cell r="F353" t="str">
            <v>620301034</v>
          </cell>
          <cell r="G353" t="str">
            <v>Convenio Deportivo con Azul Azul S.A.</v>
          </cell>
          <cell r="H353">
            <v>0</v>
          </cell>
        </row>
        <row r="354">
          <cell r="F354" t="str">
            <v>2113</v>
          </cell>
          <cell r="G354" t="str">
            <v>Flujos Transitorios de Ingresos</v>
          </cell>
          <cell r="H354">
            <v>0</v>
          </cell>
        </row>
        <row r="355">
          <cell r="F355" t="str">
            <v>2114</v>
          </cell>
          <cell r="G355" t="str">
            <v>Reemplazo de Cheques</v>
          </cell>
          <cell r="H355">
            <v>0</v>
          </cell>
        </row>
        <row r="356">
          <cell r="F356" t="str">
            <v>2118</v>
          </cell>
          <cell r="G356" t="str">
            <v>Cheques de Sueldos Caducados</v>
          </cell>
          <cell r="H356">
            <v>0</v>
          </cell>
        </row>
        <row r="357">
          <cell r="F357" t="str">
            <v>2119</v>
          </cell>
          <cell r="G357" t="str">
            <v>Multas Atrasos Pagos Aranceles</v>
          </cell>
          <cell r="H357">
            <v>0</v>
          </cell>
        </row>
        <row r="358">
          <cell r="F358" t="str">
            <v>110610001</v>
          </cell>
          <cell r="G358" t="str">
            <v>Seguros por Cobrar</v>
          </cell>
          <cell r="H358">
            <v>0</v>
          </cell>
        </row>
        <row r="359">
          <cell r="F359" t="str">
            <v>620309006</v>
          </cell>
          <cell r="G359" t="str">
            <v>Intereses DAP  INTERNO</v>
          </cell>
          <cell r="H359">
            <v>0</v>
          </cell>
        </row>
        <row r="360">
          <cell r="F360" t="str">
            <v>620309011</v>
          </cell>
          <cell r="G360" t="str">
            <v>Fondo de Magister</v>
          </cell>
          <cell r="H360">
            <v>0</v>
          </cell>
        </row>
        <row r="361">
          <cell r="F361" t="str">
            <v>620309012</v>
          </cell>
          <cell r="G361" t="str">
            <v>Actividades Estudiantiles (VAA)</v>
          </cell>
          <cell r="H361">
            <v>3455</v>
          </cell>
        </row>
        <row r="362">
          <cell r="F362" t="str">
            <v>620309014</v>
          </cell>
          <cell r="G362" t="str">
            <v xml:space="preserve">Fondecyt Gasto de Administración </v>
          </cell>
          <cell r="H362">
            <v>0</v>
          </cell>
        </row>
        <row r="363">
          <cell r="F363" t="str">
            <v>620309015</v>
          </cell>
          <cell r="G363" t="str">
            <v>Fondo Central de Investigación</v>
          </cell>
          <cell r="H363">
            <v>95110</v>
          </cell>
        </row>
        <row r="364">
          <cell r="F364" t="str">
            <v>620309016</v>
          </cell>
          <cell r="G364" t="str">
            <v>Programa Desarrollo</v>
          </cell>
          <cell r="H364">
            <v>0</v>
          </cell>
        </row>
        <row r="365">
          <cell r="F365" t="str">
            <v>620309018</v>
          </cell>
          <cell r="G365" t="str">
            <v>Traspaso DTI y Otros</v>
          </cell>
          <cell r="H365">
            <v>0</v>
          </cell>
        </row>
        <row r="366">
          <cell r="F366" t="str">
            <v>620309038</v>
          </cell>
          <cell r="G366" t="str">
            <v>Intereses Préstamos Internos Organismos</v>
          </cell>
          <cell r="H366">
            <v>0</v>
          </cell>
        </row>
        <row r="367">
          <cell r="F367" t="str">
            <v>620309038</v>
          </cell>
          <cell r="G367" t="str">
            <v>Correción Monetaria Préstamos Organismos</v>
          </cell>
          <cell r="H367">
            <v>0</v>
          </cell>
        </row>
        <row r="368">
          <cell r="F368" t="str">
            <v>620309040</v>
          </cell>
          <cell r="G368" t="str">
            <v>Fondo Programa Publicaciones</v>
          </cell>
          <cell r="H368">
            <v>0</v>
          </cell>
        </row>
        <row r="369">
          <cell r="F369" t="str">
            <v>620309041</v>
          </cell>
          <cell r="G369" t="str">
            <v>Fondef Gasto de Administración Superior 50% NC</v>
          </cell>
          <cell r="H369">
            <v>0</v>
          </cell>
        </row>
        <row r="370">
          <cell r="F370" t="str">
            <v>620309042</v>
          </cell>
          <cell r="G370" t="str">
            <v>Fondef Gto. de Administración Superior 50% Org.</v>
          </cell>
          <cell r="H370">
            <v>23675</v>
          </cell>
        </row>
        <row r="371">
          <cell r="F371" t="str">
            <v>620309043</v>
          </cell>
          <cell r="G371" t="str">
            <v xml:space="preserve">Fondef Gasto de Administración Superior 50% </v>
          </cell>
          <cell r="H371">
            <v>0</v>
          </cell>
        </row>
        <row r="372">
          <cell r="F372" t="str">
            <v>620309050</v>
          </cell>
          <cell r="G372" t="str">
            <v>Traspaso Mecesup</v>
          </cell>
          <cell r="H372">
            <v>0</v>
          </cell>
        </row>
        <row r="373">
          <cell r="F373" t="str">
            <v>620309053</v>
          </cell>
          <cell r="G373" t="str">
            <v>Becas Arancel SYLFF</v>
          </cell>
          <cell r="H373">
            <v>0</v>
          </cell>
        </row>
        <row r="374">
          <cell r="F374" t="str">
            <v>620309057</v>
          </cell>
          <cell r="G374" t="str">
            <v>Aporte Extraordinario Apoyo Activ. Académica</v>
          </cell>
          <cell r="H374">
            <v>0</v>
          </cell>
        </row>
        <row r="375">
          <cell r="F375" t="str">
            <v>620309059</v>
          </cell>
          <cell r="G375" t="str">
            <v>Aporte Funcionamiento MAC 1 Y 2</v>
          </cell>
          <cell r="H375">
            <v>0</v>
          </cell>
        </row>
        <row r="376">
          <cell r="F376" t="str">
            <v>620309061</v>
          </cell>
          <cell r="G376" t="str">
            <v>Desarrollo de Infraestructura Deportiva Estudiantil</v>
          </cell>
          <cell r="H376">
            <v>0</v>
          </cell>
        </row>
        <row r="377">
          <cell r="F377" t="str">
            <v>620309065</v>
          </cell>
          <cell r="G377" t="str">
            <v>Traspaso Recurso Venta de Base DEMRE</v>
          </cell>
          <cell r="H377">
            <v>0</v>
          </cell>
        </row>
        <row r="378">
          <cell r="F378" t="str">
            <v>620309066</v>
          </cell>
          <cell r="G378" t="str">
            <v>Traspaso Recursos Becas Académicas</v>
          </cell>
          <cell r="H378">
            <v>0</v>
          </cell>
        </row>
        <row r="379">
          <cell r="F379" t="str">
            <v>620309067</v>
          </cell>
          <cell r="G379" t="str">
            <v>Traspaso de Recursos entre Centro de Costos</v>
          </cell>
          <cell r="H379">
            <v>0</v>
          </cell>
        </row>
        <row r="380">
          <cell r="F380" t="str">
            <v>620309068</v>
          </cell>
          <cell r="G380" t="str">
            <v xml:space="preserve">Traspaso de Recursos Casa Central </v>
          </cell>
          <cell r="H380">
            <v>0</v>
          </cell>
        </row>
        <row r="381">
          <cell r="F381" t="str">
            <v>620308069</v>
          </cell>
          <cell r="G381" t="str">
            <v>Traspaso Recursos VAEGI</v>
          </cell>
          <cell r="H381">
            <v>0</v>
          </cell>
        </row>
        <row r="382">
          <cell r="F382" t="str">
            <v>620309070</v>
          </cell>
          <cell r="G382" t="str">
            <v>Operaciones Hospital - VAEGI</v>
          </cell>
          <cell r="H382">
            <v>0</v>
          </cell>
        </row>
        <row r="383">
          <cell r="F383" t="str">
            <v>620309071</v>
          </cell>
          <cell r="G383" t="str">
            <v>Correción Monetaria Prést. Organismos</v>
          </cell>
          <cell r="H383">
            <v>0</v>
          </cell>
        </row>
        <row r="384">
          <cell r="F384" t="str">
            <v>620309072</v>
          </cell>
          <cell r="G384" t="str">
            <v>Devolución Excedentes Proyectos</v>
          </cell>
          <cell r="H384">
            <v>0</v>
          </cell>
        </row>
        <row r="385">
          <cell r="G385" t="str">
            <v>INTERNO (Endeudamiento Interno)</v>
          </cell>
          <cell r="H385">
            <v>0</v>
          </cell>
        </row>
        <row r="386">
          <cell r="G386" t="str">
            <v>Otros [Transferencias a los Organismos]</v>
          </cell>
          <cell r="H386">
            <v>21400011</v>
          </cell>
        </row>
        <row r="387">
          <cell r="F387" t="str">
            <v>620308030</v>
          </cell>
          <cell r="G387" t="str">
            <v>Remesa Subsidio Incapacidad Laboral (S.I.L.)</v>
          </cell>
          <cell r="H387">
            <v>311960</v>
          </cell>
        </row>
        <row r="388">
          <cell r="F388" t="str">
            <v>620308045</v>
          </cell>
          <cell r="G388" t="str">
            <v>Aporte no Recurrente</v>
          </cell>
          <cell r="H388">
            <v>0</v>
          </cell>
        </row>
        <row r="389">
          <cell r="F389" t="str">
            <v>620311001</v>
          </cell>
          <cell r="G389" t="str">
            <v>Transferencias Aporte Institucional   [Recepc. Rec.Apte. Insti.]</v>
          </cell>
          <cell r="H389">
            <v>9427681</v>
          </cell>
        </row>
        <row r="390">
          <cell r="F390" t="str">
            <v>620311002</v>
          </cell>
          <cell r="G390" t="str">
            <v>Descentral. 50% Aranceles Años Anter.</v>
          </cell>
          <cell r="H390">
            <v>660560</v>
          </cell>
        </row>
        <row r="391">
          <cell r="F391" t="str">
            <v>620311003</v>
          </cell>
          <cell r="G391" t="str">
            <v>Aporte AFI</v>
          </cell>
          <cell r="H391">
            <v>385635</v>
          </cell>
        </row>
        <row r="392">
          <cell r="F392" t="str">
            <v>620311004</v>
          </cell>
          <cell r="G392" t="str">
            <v>Transferencias Aporte Aranceles</v>
          </cell>
          <cell r="H392">
            <v>9174911</v>
          </cell>
        </row>
        <row r="393">
          <cell r="F393" t="str">
            <v>∑  Ctas.Consol.</v>
          </cell>
          <cell r="G393" t="str">
            <v>Aguinaldos, Bonificaciones  y Otros</v>
          </cell>
          <cell r="H393">
            <v>523196</v>
          </cell>
        </row>
        <row r="394">
          <cell r="F394" t="str">
            <v>∑   De Progr.</v>
          </cell>
          <cell r="G394" t="str">
            <v>Programas Estudiantiles</v>
          </cell>
          <cell r="H394">
            <v>0</v>
          </cell>
        </row>
        <row r="395">
          <cell r="F395" t="str">
            <v>∑   De Progr.</v>
          </cell>
          <cell r="G395" t="str">
            <v>Programa de Desarrollo</v>
          </cell>
          <cell r="H395">
            <v>90000</v>
          </cell>
        </row>
        <row r="396">
          <cell r="F396" t="str">
            <v>∑   De Progr.</v>
          </cell>
          <cell r="G396" t="str">
            <v>Programa Infraestructura</v>
          </cell>
          <cell r="H396">
            <v>0</v>
          </cell>
        </row>
        <row r="397">
          <cell r="F397" t="str">
            <v>110804012</v>
          </cell>
          <cell r="G397" t="str">
            <v>Overhead 2% Sobre Ingresos Org.(F.G. Tesorería)</v>
          </cell>
          <cell r="H397">
            <v>-256815</v>
          </cell>
        </row>
        <row r="398">
          <cell r="F398" t="str">
            <v>110804011</v>
          </cell>
          <cell r="G398" t="str">
            <v>Liquidación Overhead 3% sobre ingresos de Doc.Org.</v>
          </cell>
          <cell r="H398">
            <v>-302714</v>
          </cell>
        </row>
        <row r="399">
          <cell r="F399" t="str">
            <v>620309064</v>
          </cell>
          <cell r="G399" t="str">
            <v>Aporte Organismos Bienes Inmuebles</v>
          </cell>
          <cell r="H399">
            <v>0</v>
          </cell>
        </row>
        <row r="400">
          <cell r="F400" t="str">
            <v xml:space="preserve"> </v>
          </cell>
          <cell r="G400" t="str">
            <v>Operaciones Años Anteriores</v>
          </cell>
          <cell r="H400">
            <v>0</v>
          </cell>
        </row>
        <row r="401">
          <cell r="G401" t="str">
            <v>Recursos Proyectos Planta Física</v>
          </cell>
          <cell r="H401">
            <v>0</v>
          </cell>
        </row>
        <row r="402">
          <cell r="G402" t="str">
            <v>Gastos Generales Fdo. General</v>
          </cell>
          <cell r="H402">
            <v>0</v>
          </cell>
        </row>
        <row r="403">
          <cell r="G403" t="str">
            <v>Recursos FDI</v>
          </cell>
          <cell r="H403">
            <v>0</v>
          </cell>
        </row>
        <row r="404">
          <cell r="G404" t="str">
            <v>PRESTAMOS</v>
          </cell>
          <cell r="H404">
            <v>0</v>
          </cell>
        </row>
        <row r="405">
          <cell r="G405" t="str">
            <v>DISTRIBUCION MAYOR RECURSOS (AFD) INCR.BASAL REAL</v>
          </cell>
          <cell r="H405">
            <v>0</v>
          </cell>
        </row>
        <row r="406">
          <cell r="F406" t="str">
            <v>620308118</v>
          </cell>
          <cell r="G406" t="str">
            <v>Bono Mejoramiento Renta Acádemica</v>
          </cell>
          <cell r="H406">
            <v>1385597</v>
          </cell>
        </row>
        <row r="407">
          <cell r="H407">
            <v>2304489</v>
          </cell>
        </row>
        <row r="408">
          <cell r="F408" t="str">
            <v>110100000</v>
          </cell>
          <cell r="G408" t="str">
            <v>Saldo Inicial de Caja [Disponible Balance]</v>
          </cell>
          <cell r="H408">
            <v>2289258</v>
          </cell>
        </row>
        <row r="409">
          <cell r="F409" t="str">
            <v>110201001</v>
          </cell>
          <cell r="G409" t="str">
            <v>Déposito a Plazo en Moneda Nacional</v>
          </cell>
          <cell r="H409">
            <v>15231</v>
          </cell>
        </row>
        <row r="410">
          <cell r="F410" t="str">
            <v>110202001</v>
          </cell>
          <cell r="G410" t="str">
            <v>Déposito a Plazo US$</v>
          </cell>
        </row>
        <row r="411">
          <cell r="F411" t="str">
            <v>110301009</v>
          </cell>
          <cell r="G411" t="str">
            <v>Fondos Mutuos Rta. Fija</v>
          </cell>
        </row>
        <row r="419">
          <cell r="F419" t="str">
            <v>6108</v>
          </cell>
          <cell r="G419" t="str">
            <v>Remuneraciones personal Directivo (Ajuste)</v>
          </cell>
          <cell r="H419">
            <v>426661</v>
          </cell>
        </row>
        <row r="420">
          <cell r="H420">
            <v>13937684</v>
          </cell>
        </row>
        <row r="421">
          <cell r="F421" t="str">
            <v>510101003</v>
          </cell>
          <cell r="G421" t="str">
            <v>Remuneraciones Personal Académico</v>
          </cell>
          <cell r="H421">
            <v>6821558</v>
          </cell>
        </row>
        <row r="422">
          <cell r="F422" t="str">
            <v>510101004</v>
          </cell>
          <cell r="G422" t="str">
            <v>Remuneraciones Personal  Ley 15.076</v>
          </cell>
          <cell r="H422">
            <v>6030632</v>
          </cell>
        </row>
        <row r="423">
          <cell r="F423" t="str">
            <v>510101014</v>
          </cell>
          <cell r="G423" t="str">
            <v>Productividad Personal Académico</v>
          </cell>
          <cell r="H423">
            <v>629231</v>
          </cell>
        </row>
        <row r="424">
          <cell r="F424" t="str">
            <v>510101015</v>
          </cell>
          <cell r="G424" t="str">
            <v>Productividad  Personal ley 15.076</v>
          </cell>
          <cell r="H424">
            <v>456263</v>
          </cell>
        </row>
        <row r="425">
          <cell r="H425">
            <v>7904963</v>
          </cell>
        </row>
        <row r="426">
          <cell r="F426" t="str">
            <v>510101005</v>
          </cell>
          <cell r="G426" t="str">
            <v>Remuneraciones Personal  No Académico</v>
          </cell>
          <cell r="H426">
            <v>7216772</v>
          </cell>
        </row>
        <row r="427">
          <cell r="F427" t="str">
            <v>510101006</v>
          </cell>
          <cell r="G427" t="str">
            <v>Remuneraciones Personal NASA</v>
          </cell>
          <cell r="H427">
            <v>0</v>
          </cell>
        </row>
        <row r="428">
          <cell r="F428" t="str">
            <v>510101016</v>
          </cell>
          <cell r="G428" t="str">
            <v>Productividad Personal  No Académico</v>
          </cell>
          <cell r="H428">
            <v>688191</v>
          </cell>
        </row>
        <row r="429">
          <cell r="H429">
            <v>4494682</v>
          </cell>
        </row>
        <row r="430">
          <cell r="F430" t="str">
            <v>8514</v>
          </cell>
          <cell r="G430" t="str">
            <v>Impto. 10 y 20% Retención Honorarios</v>
          </cell>
          <cell r="H430">
            <v>0</v>
          </cell>
        </row>
        <row r="431">
          <cell r="F431" t="str">
            <v>510102001</v>
          </cell>
          <cell r="G431" t="str">
            <v>Honorarios</v>
          </cell>
          <cell r="H431">
            <v>4494682</v>
          </cell>
        </row>
        <row r="432">
          <cell r="H432">
            <v>8048</v>
          </cell>
        </row>
        <row r="433">
          <cell r="F433" t="str">
            <v>6304</v>
          </cell>
          <cell r="G433" t="str">
            <v>Viáticos</v>
          </cell>
          <cell r="H433">
            <v>0</v>
          </cell>
        </row>
        <row r="434">
          <cell r="F434" t="str">
            <v>510206005</v>
          </cell>
          <cell r="G434" t="str">
            <v>Viáticos</v>
          </cell>
          <cell r="H434">
            <v>8048</v>
          </cell>
        </row>
        <row r="435">
          <cell r="H435">
            <v>206094</v>
          </cell>
        </row>
        <row r="436">
          <cell r="F436" t="str">
            <v>510102002</v>
          </cell>
          <cell r="G436" t="str">
            <v>Horas Extraordinarias</v>
          </cell>
          <cell r="H436">
            <v>206094</v>
          </cell>
        </row>
        <row r="437">
          <cell r="H437">
            <v>0</v>
          </cell>
        </row>
        <row r="438">
          <cell r="F438" t="str">
            <v>510102003</v>
          </cell>
          <cell r="G438" t="str">
            <v>Jornales</v>
          </cell>
          <cell r="H438">
            <v>0</v>
          </cell>
        </row>
        <row r="439">
          <cell r="H439">
            <v>0</v>
          </cell>
        </row>
        <row r="440">
          <cell r="F440" t="str">
            <v>xxxx</v>
          </cell>
          <cell r="H440">
            <v>0</v>
          </cell>
        </row>
        <row r="441">
          <cell r="H441">
            <v>7958773</v>
          </cell>
        </row>
        <row r="442">
          <cell r="H442">
            <v>841823</v>
          </cell>
        </row>
        <row r="443">
          <cell r="F443" t="str">
            <v>510204001</v>
          </cell>
          <cell r="G443" t="str">
            <v>Consumo de Electricidad</v>
          </cell>
          <cell r="H443">
            <v>377594</v>
          </cell>
        </row>
        <row r="444">
          <cell r="F444" t="str">
            <v>510204002</v>
          </cell>
          <cell r="G444" t="str">
            <v>Consumo de Agua</v>
          </cell>
          <cell r="H444">
            <v>99182</v>
          </cell>
        </row>
        <row r="445">
          <cell r="F445" t="str">
            <v>510204003</v>
          </cell>
          <cell r="G445" t="str">
            <v>Consumo de Gas</v>
          </cell>
          <cell r="H445">
            <v>46351</v>
          </cell>
        </row>
        <row r="446">
          <cell r="F446" t="str">
            <v>510204004</v>
          </cell>
          <cell r="G446" t="str">
            <v>Consumo Telefónico</v>
          </cell>
          <cell r="H446">
            <v>91252</v>
          </cell>
        </row>
        <row r="447">
          <cell r="F447" t="str">
            <v>510204005</v>
          </cell>
          <cell r="G447" t="str">
            <v xml:space="preserve">Líneas de Comunicación </v>
          </cell>
          <cell r="H447">
            <v>227444</v>
          </cell>
        </row>
        <row r="448">
          <cell r="H448">
            <v>230188</v>
          </cell>
        </row>
        <row r="449">
          <cell r="F449" t="str">
            <v>510201041</v>
          </cell>
          <cell r="G449" t="str">
            <v>Subscripciones Electrónicas</v>
          </cell>
          <cell r="H449">
            <v>0</v>
          </cell>
        </row>
        <row r="450">
          <cell r="F450" t="str">
            <v>510209001</v>
          </cell>
          <cell r="G450" t="str">
            <v>Diarios y Revistas para Biblioteca</v>
          </cell>
          <cell r="H450">
            <v>0</v>
          </cell>
        </row>
        <row r="451">
          <cell r="F451" t="str">
            <v>510209002</v>
          </cell>
          <cell r="G451" t="str">
            <v>Libros y Otros para Bibliotecas</v>
          </cell>
          <cell r="H451">
            <v>230188</v>
          </cell>
        </row>
        <row r="452">
          <cell r="H452">
            <v>259252</v>
          </cell>
        </row>
        <row r="453">
          <cell r="F453" t="str">
            <v>510201002</v>
          </cell>
          <cell r="G453" t="str">
            <v>Publicidad y Difusión</v>
          </cell>
          <cell r="H453">
            <v>168688</v>
          </cell>
        </row>
        <row r="454">
          <cell r="F454" t="str">
            <v>510201003</v>
          </cell>
          <cell r="G454" t="str">
            <v>Servicios Impresión y Publicación</v>
          </cell>
          <cell r="H454">
            <v>88626</v>
          </cell>
        </row>
        <row r="455">
          <cell r="F455" t="str">
            <v>510201015</v>
          </cell>
          <cell r="G455" t="str">
            <v>Impresión y Publicaciones CIEPLAN</v>
          </cell>
          <cell r="H455">
            <v>0</v>
          </cell>
        </row>
        <row r="456">
          <cell r="F456" t="str">
            <v>510201032</v>
          </cell>
          <cell r="G456" t="str">
            <v>Comunicaciones</v>
          </cell>
          <cell r="H456">
            <v>1938</v>
          </cell>
        </row>
        <row r="457">
          <cell r="H457">
            <v>86926</v>
          </cell>
        </row>
        <row r="458">
          <cell r="F458" t="str">
            <v>510203001</v>
          </cell>
          <cell r="G458" t="str">
            <v>Arriendo de Inmuebles</v>
          </cell>
          <cell r="H458">
            <v>0</v>
          </cell>
        </row>
        <row r="459">
          <cell r="F459" t="str">
            <v>510203002</v>
          </cell>
          <cell r="G459" t="str">
            <v>Arriendo de Bienes Muebles</v>
          </cell>
          <cell r="H459">
            <v>85523</v>
          </cell>
        </row>
        <row r="460">
          <cell r="F460" t="str">
            <v>510203003</v>
          </cell>
          <cell r="G460" t="str">
            <v>Arriendo de Vehículos</v>
          </cell>
          <cell r="H460">
            <v>1403</v>
          </cell>
        </row>
        <row r="461">
          <cell r="F461" t="str">
            <v>510203005</v>
          </cell>
          <cell r="G461" t="str">
            <v>Arriendo Mobiliario</v>
          </cell>
          <cell r="H461">
            <v>0</v>
          </cell>
        </row>
        <row r="462">
          <cell r="F462" t="str">
            <v>510203006</v>
          </cell>
          <cell r="G462" t="str">
            <v>Arriendo Inmueble Fundación</v>
          </cell>
          <cell r="H462">
            <v>0</v>
          </cell>
        </row>
        <row r="463">
          <cell r="F463" t="str">
            <v>510203007</v>
          </cell>
          <cell r="G463" t="str">
            <v>Arriendo Equipos Fundación</v>
          </cell>
          <cell r="H463">
            <v>0</v>
          </cell>
        </row>
        <row r="464">
          <cell r="F464" t="str">
            <v>510203008</v>
          </cell>
          <cell r="G464" t="str">
            <v>Arriendo de Equipos Médicos</v>
          </cell>
          <cell r="H464">
            <v>0</v>
          </cell>
        </row>
        <row r="465">
          <cell r="F465" t="str">
            <v>510203010</v>
          </cell>
          <cell r="G465" t="str">
            <v>Arriendo de Bienes Inmuebles</v>
          </cell>
          <cell r="H465">
            <v>0</v>
          </cell>
        </row>
        <row r="466">
          <cell r="H466">
            <v>126784</v>
          </cell>
        </row>
        <row r="467">
          <cell r="F467" t="str">
            <v>510201011</v>
          </cell>
          <cell r="G467" t="str">
            <v>Servicios de Computación Externos</v>
          </cell>
          <cell r="H467">
            <v>11805</v>
          </cell>
        </row>
        <row r="468">
          <cell r="F468" t="str">
            <v>510202004</v>
          </cell>
          <cell r="G468" t="str">
            <v>Mantención y Repar. Equipos de Computación</v>
          </cell>
          <cell r="H468">
            <v>9241</v>
          </cell>
        </row>
        <row r="469">
          <cell r="F469" t="str">
            <v>510203004</v>
          </cell>
          <cell r="G469" t="str">
            <v>Arriendo de Equipos Computacionales</v>
          </cell>
          <cell r="H469">
            <v>0</v>
          </cell>
        </row>
        <row r="470">
          <cell r="F470" t="str">
            <v>510203009</v>
          </cell>
          <cell r="G470" t="str">
            <v>Arriendo de Licencias Computacionales</v>
          </cell>
          <cell r="H470">
            <v>3092</v>
          </cell>
        </row>
        <row r="471">
          <cell r="F471" t="str">
            <v>510207020</v>
          </cell>
          <cell r="G471" t="str">
            <v>Compra de Programas Computacional</v>
          </cell>
          <cell r="H471">
            <v>11691</v>
          </cell>
        </row>
        <row r="472">
          <cell r="F472" t="str">
            <v>510207021</v>
          </cell>
          <cell r="G472" t="str">
            <v>Material de Usos y Consumo Computacional</v>
          </cell>
          <cell r="H472">
            <v>90955</v>
          </cell>
        </row>
        <row r="473">
          <cell r="H473">
            <v>6413800</v>
          </cell>
        </row>
        <row r="474">
          <cell r="H474">
            <v>1544224</v>
          </cell>
        </row>
        <row r="475">
          <cell r="F475" t="str">
            <v>6513</v>
          </cell>
          <cell r="G475" t="str">
            <v>Imprenta</v>
          </cell>
          <cell r="H475">
            <v>0</v>
          </cell>
        </row>
        <row r="476">
          <cell r="F476" t="str">
            <v>510102005</v>
          </cell>
          <cell r="G476" t="str">
            <v>Comisiones a Vendedores</v>
          </cell>
          <cell r="H476">
            <v>0</v>
          </cell>
        </row>
        <row r="477">
          <cell r="F477" t="str">
            <v>6502</v>
          </cell>
          <cell r="G477" t="str">
            <v>Cobranza y Otros Análogos</v>
          </cell>
          <cell r="H477">
            <v>0</v>
          </cell>
        </row>
        <row r="478">
          <cell r="F478" t="str">
            <v>6520</v>
          </cell>
          <cell r="G478" t="str">
            <v>Fotocopias</v>
          </cell>
          <cell r="H478">
            <v>0</v>
          </cell>
        </row>
        <row r="479">
          <cell r="F479" t="str">
            <v>8531</v>
          </cell>
          <cell r="G479" t="str">
            <v>Cursos y Seminarios</v>
          </cell>
          <cell r="H479">
            <v>0</v>
          </cell>
        </row>
        <row r="480">
          <cell r="F480" t="str">
            <v>510102007</v>
          </cell>
          <cell r="G480" t="str">
            <v>Vinculaciones Médicas</v>
          </cell>
          <cell r="H480">
            <v>0</v>
          </cell>
        </row>
        <row r="481">
          <cell r="F481" t="str">
            <v>6307</v>
          </cell>
          <cell r="G481" t="str">
            <v>Comisiones a  Recaudadores</v>
          </cell>
          <cell r="H481">
            <v>0</v>
          </cell>
        </row>
        <row r="482">
          <cell r="F482" t="str">
            <v>510103001</v>
          </cell>
          <cell r="G482" t="str">
            <v>Trabajos Profesionales</v>
          </cell>
          <cell r="H482">
            <v>541595</v>
          </cell>
        </row>
        <row r="483">
          <cell r="F483" t="str">
            <v>510103002</v>
          </cell>
          <cell r="G483" t="str">
            <v>Trabajos Ténicos Administrativos</v>
          </cell>
          <cell r="H483">
            <v>0</v>
          </cell>
        </row>
        <row r="484">
          <cell r="F484" t="str">
            <v>510103003</v>
          </cell>
          <cell r="G484" t="str">
            <v>Trabajos Manuales</v>
          </cell>
          <cell r="H484">
            <v>0</v>
          </cell>
        </row>
        <row r="485">
          <cell r="F485" t="str">
            <v>510201001</v>
          </cell>
          <cell r="G485" t="str">
            <v>Transporte y Correo</v>
          </cell>
          <cell r="H485">
            <v>77383</v>
          </cell>
        </row>
        <row r="486">
          <cell r="F486" t="str">
            <v>510201004</v>
          </cell>
          <cell r="G486" t="str">
            <v>Encuadernación y Empastes</v>
          </cell>
          <cell r="H486">
            <v>575</v>
          </cell>
        </row>
        <row r="487">
          <cell r="F487" t="str">
            <v>510201005</v>
          </cell>
          <cell r="G487" t="str">
            <v>Reproducciones</v>
          </cell>
          <cell r="H487">
            <v>146072</v>
          </cell>
        </row>
        <row r="488">
          <cell r="F488" t="str">
            <v>510201006</v>
          </cell>
          <cell r="G488" t="str">
            <v>Afiliaciones Entid. Nacionales e Internacionales</v>
          </cell>
          <cell r="H488">
            <v>0</v>
          </cell>
        </row>
        <row r="489">
          <cell r="F489" t="str">
            <v>510201012</v>
          </cell>
          <cell r="G489" t="str">
            <v>Matrícula Cursos y Seminarios</v>
          </cell>
          <cell r="H489">
            <v>171201</v>
          </cell>
        </row>
        <row r="490">
          <cell r="F490" t="str">
            <v>510201013</v>
          </cell>
          <cell r="G490" t="str">
            <v>Movilización</v>
          </cell>
          <cell r="H490">
            <v>32215</v>
          </cell>
        </row>
        <row r="491">
          <cell r="F491" t="str">
            <v>510201014</v>
          </cell>
          <cell r="G491" t="str">
            <v>Patentes y Permisos de Circulación</v>
          </cell>
          <cell r="H491">
            <v>2263</v>
          </cell>
        </row>
        <row r="492">
          <cell r="F492" t="str">
            <v>510201016</v>
          </cell>
          <cell r="G492" t="str">
            <v>Otros Servicios No Personales</v>
          </cell>
          <cell r="H492">
            <v>0</v>
          </cell>
        </row>
        <row r="493">
          <cell r="F493" t="str">
            <v>510201017</v>
          </cell>
          <cell r="G493" t="str">
            <v>Salas Cuna</v>
          </cell>
          <cell r="H493">
            <v>18151</v>
          </cell>
        </row>
        <row r="494">
          <cell r="F494" t="str">
            <v>510201018</v>
          </cell>
          <cell r="G494" t="str">
            <v>Vigilancias</v>
          </cell>
          <cell r="H494">
            <v>5709</v>
          </cell>
        </row>
        <row r="495">
          <cell r="F495" t="str">
            <v>510201021</v>
          </cell>
          <cell r="G495" t="str">
            <v>Servicio de Alimentación</v>
          </cell>
          <cell r="H495">
            <v>202753</v>
          </cell>
        </row>
        <row r="496">
          <cell r="F496" t="str">
            <v>510201022</v>
          </cell>
          <cell r="G496" t="str">
            <v>Aseo</v>
          </cell>
          <cell r="H496">
            <v>286458</v>
          </cell>
        </row>
        <row r="497">
          <cell r="F497" t="str">
            <v>510201023</v>
          </cell>
          <cell r="G497" t="str">
            <v>Reparación de Ropa</v>
          </cell>
          <cell r="H497">
            <v>0</v>
          </cell>
        </row>
        <row r="498">
          <cell r="F498" t="str">
            <v>510201025</v>
          </cell>
          <cell r="G498" t="str">
            <v>Asesorías Externas</v>
          </cell>
          <cell r="H498">
            <v>6278</v>
          </cell>
        </row>
        <row r="499">
          <cell r="F499" t="str">
            <v>510201026</v>
          </cell>
          <cell r="G499" t="str">
            <v>Lavandería</v>
          </cell>
          <cell r="H499">
            <v>1096</v>
          </cell>
        </row>
        <row r="500">
          <cell r="F500" t="str">
            <v>510201027</v>
          </cell>
          <cell r="G500" t="str">
            <v>Análisis de Muestras</v>
          </cell>
          <cell r="H500">
            <v>49205</v>
          </cell>
        </row>
        <row r="501">
          <cell r="F501" t="str">
            <v>510201028</v>
          </cell>
          <cell r="G501" t="str">
            <v>Encuestas</v>
          </cell>
          <cell r="H501">
            <v>0</v>
          </cell>
        </row>
        <row r="502">
          <cell r="F502" t="str">
            <v>510201029</v>
          </cell>
          <cell r="G502" t="str">
            <v>Desinfección</v>
          </cell>
          <cell r="H502">
            <v>0</v>
          </cell>
        </row>
        <row r="503">
          <cell r="F503" t="str">
            <v>510201030</v>
          </cell>
          <cell r="G503" t="str">
            <v>Servicios de Atención</v>
          </cell>
          <cell r="H503">
            <v>0</v>
          </cell>
        </row>
        <row r="504">
          <cell r="F504" t="str">
            <v>510201031</v>
          </cell>
          <cell r="G504" t="str">
            <v>Gastos por Tasación</v>
          </cell>
          <cell r="H504">
            <v>0</v>
          </cell>
        </row>
        <row r="505">
          <cell r="F505" t="str">
            <v>510201033</v>
          </cell>
          <cell r="G505" t="str">
            <v>Contratación de Estudios e Investigación</v>
          </cell>
          <cell r="H505">
            <v>0</v>
          </cell>
        </row>
        <row r="506">
          <cell r="F506" t="str">
            <v>510201034</v>
          </cell>
          <cell r="G506" t="str">
            <v>Custodia</v>
          </cell>
          <cell r="H506">
            <v>0</v>
          </cell>
        </row>
        <row r="507">
          <cell r="F507" t="str">
            <v>510201035</v>
          </cell>
          <cell r="G507" t="str">
            <v>Producción de Eventos</v>
          </cell>
          <cell r="H507">
            <v>3270</v>
          </cell>
        </row>
        <row r="508">
          <cell r="F508" t="str">
            <v>510201036</v>
          </cell>
          <cell r="G508" t="str">
            <v>Levantamiento y Aprobación de Planos</v>
          </cell>
          <cell r="H508">
            <v>0</v>
          </cell>
        </row>
        <row r="509">
          <cell r="F509" t="str">
            <v>510201039</v>
          </cell>
          <cell r="G509" t="str">
            <v>Prestaciones Médicas</v>
          </cell>
          <cell r="H509">
            <v>0</v>
          </cell>
        </row>
        <row r="510">
          <cell r="F510" t="str">
            <v>520207012</v>
          </cell>
          <cell r="G510" t="str">
            <v>Retiro de Residuos Orgánicos</v>
          </cell>
          <cell r="H510">
            <v>0</v>
          </cell>
        </row>
        <row r="511">
          <cell r="F511" t="str">
            <v>520207013</v>
          </cell>
          <cell r="G511" t="str">
            <v>Retiro de escombros</v>
          </cell>
          <cell r="H511">
            <v>0</v>
          </cell>
        </row>
        <row r="512">
          <cell r="F512" t="str">
            <v>8572</v>
          </cell>
          <cell r="G512" t="str">
            <v>Progr. Identidades Culturales</v>
          </cell>
          <cell r="H512">
            <v>0</v>
          </cell>
        </row>
        <row r="513">
          <cell r="F513" t="str">
            <v>520207016</v>
          </cell>
          <cell r="G513" t="str">
            <v xml:space="preserve">Premios </v>
          </cell>
          <cell r="H513">
            <v>0</v>
          </cell>
        </row>
        <row r="514">
          <cell r="F514" t="str">
            <v>520207017</v>
          </cell>
          <cell r="G514" t="str">
            <v>Contribuciones y Aseo Municipal</v>
          </cell>
          <cell r="H514">
            <v>0</v>
          </cell>
        </row>
        <row r="515">
          <cell r="H515">
            <v>1349996</v>
          </cell>
        </row>
        <row r="516">
          <cell r="F516" t="str">
            <v>510202001</v>
          </cell>
          <cell r="G516" t="str">
            <v>Mantención y Reparación de Bs. Inmuebles</v>
          </cell>
          <cell r="H516">
            <v>1276443</v>
          </cell>
        </row>
        <row r="517">
          <cell r="F517" t="str">
            <v>510202002</v>
          </cell>
          <cell r="G517" t="str">
            <v>Mantención y Reparación de Bs. Muebles</v>
          </cell>
          <cell r="H517">
            <v>61339</v>
          </cell>
        </row>
        <row r="518">
          <cell r="F518" t="str">
            <v>510202003</v>
          </cell>
          <cell r="G518" t="str">
            <v>Mantención y Reparación de Vehículos</v>
          </cell>
          <cell r="H518">
            <v>12214</v>
          </cell>
        </row>
        <row r="519">
          <cell r="F519" t="str">
            <v>510202005</v>
          </cell>
          <cell r="G519" t="str">
            <v>Mantención de Maquinaria y Equipos</v>
          </cell>
          <cell r="H519">
            <v>0</v>
          </cell>
        </row>
        <row r="520">
          <cell r="H520">
            <v>1021283</v>
          </cell>
        </row>
        <row r="521">
          <cell r="F521" t="str">
            <v>7223</v>
          </cell>
          <cell r="G521" t="str">
            <v>Materiales, Repuestos Utilización Diverso</v>
          </cell>
          <cell r="H521">
            <v>0</v>
          </cell>
        </row>
        <row r="522">
          <cell r="G522" t="str">
            <v>Gastos Varios</v>
          </cell>
          <cell r="H522">
            <v>0</v>
          </cell>
        </row>
        <row r="523">
          <cell r="F523" t="str">
            <v>7702</v>
          </cell>
          <cell r="G523" t="str">
            <v>Otros  Gastos Operacionales</v>
          </cell>
          <cell r="H523">
            <v>0</v>
          </cell>
        </row>
        <row r="524">
          <cell r="F524" t="str">
            <v>8404</v>
          </cell>
          <cell r="G524" t="str">
            <v>Otros gastos (Años Anteriores)</v>
          </cell>
          <cell r="H524">
            <v>0</v>
          </cell>
        </row>
        <row r="525">
          <cell r="F525" t="str">
            <v>8523</v>
          </cell>
          <cell r="G525" t="str">
            <v>Fondo Fijo</v>
          </cell>
          <cell r="H525">
            <v>0</v>
          </cell>
        </row>
        <row r="526">
          <cell r="F526" t="str">
            <v>8527</v>
          </cell>
          <cell r="G526" t="str">
            <v>Fondo a Rendir</v>
          </cell>
          <cell r="H526">
            <v>0</v>
          </cell>
        </row>
        <row r="527">
          <cell r="F527" t="str">
            <v>510207001</v>
          </cell>
          <cell r="G527" t="str">
            <v>Compra de materiales de Oficina</v>
          </cell>
          <cell r="H527">
            <v>108750</v>
          </cell>
        </row>
        <row r="528">
          <cell r="F528" t="str">
            <v>510207002</v>
          </cell>
          <cell r="G528" t="str">
            <v>Artículos de Aseo</v>
          </cell>
          <cell r="H528">
            <v>100937</v>
          </cell>
        </row>
        <row r="529">
          <cell r="F529" t="str">
            <v>510207003</v>
          </cell>
          <cell r="G529" t="str">
            <v>Diarios, Revistas y Libros</v>
          </cell>
          <cell r="H529">
            <v>22180</v>
          </cell>
        </row>
        <row r="530">
          <cell r="F530" t="str">
            <v>510207004</v>
          </cell>
          <cell r="G530" t="str">
            <v>Articulos Alimenticios</v>
          </cell>
          <cell r="H530">
            <v>55709</v>
          </cell>
        </row>
        <row r="531">
          <cell r="F531" t="str">
            <v>510207005</v>
          </cell>
          <cell r="G531" t="str">
            <v>Artículos Alimenticios para  Animales</v>
          </cell>
          <cell r="H531">
            <v>24961</v>
          </cell>
        </row>
        <row r="532">
          <cell r="F532" t="str">
            <v>510207006</v>
          </cell>
          <cell r="G532" t="str">
            <v>Material Productos Agropecuarios y Forestal</v>
          </cell>
          <cell r="H532">
            <v>0</v>
          </cell>
        </row>
        <row r="533">
          <cell r="F533" t="str">
            <v>510207007</v>
          </cell>
          <cell r="G533" t="str">
            <v xml:space="preserve">Material y Productos Químicos de laboratorio </v>
          </cell>
          <cell r="H533">
            <v>488927</v>
          </cell>
        </row>
        <row r="534">
          <cell r="F534" t="str">
            <v>510207008</v>
          </cell>
          <cell r="G534" t="str">
            <v>Productos Farmacéuticos</v>
          </cell>
          <cell r="H534">
            <v>0</v>
          </cell>
        </row>
        <row r="535">
          <cell r="F535" t="str">
            <v>510207009</v>
          </cell>
          <cell r="G535" t="str">
            <v>Materiales y Utiles Quirúrgico y Odontológicos</v>
          </cell>
          <cell r="H535">
            <v>0</v>
          </cell>
        </row>
        <row r="536">
          <cell r="F536" t="str">
            <v>510207010</v>
          </cell>
          <cell r="G536" t="str">
            <v>Material Eléctrico, Optico y Mecánico</v>
          </cell>
          <cell r="H536">
            <v>29126</v>
          </cell>
        </row>
        <row r="537">
          <cell r="F537" t="str">
            <v>510207011</v>
          </cell>
          <cell r="G537" t="str">
            <v>Herramienta Menores</v>
          </cell>
          <cell r="H537">
            <v>0</v>
          </cell>
        </row>
        <row r="538">
          <cell r="F538" t="str">
            <v>510207012</v>
          </cell>
          <cell r="G538" t="str">
            <v>Compra de Animales</v>
          </cell>
          <cell r="H538">
            <v>10011</v>
          </cell>
        </row>
        <row r="539">
          <cell r="F539" t="str">
            <v>510207013</v>
          </cell>
          <cell r="G539" t="str">
            <v>Vestuario,  Prendas Diversas</v>
          </cell>
          <cell r="H539">
            <v>45972</v>
          </cell>
        </row>
        <row r="540">
          <cell r="F540" t="str">
            <v>510207014</v>
          </cell>
          <cell r="G540" t="str">
            <v>Textiles y Ropa de Cama</v>
          </cell>
          <cell r="H540">
            <v>982</v>
          </cell>
        </row>
        <row r="541">
          <cell r="F541" t="str">
            <v>510207015</v>
          </cell>
          <cell r="G541" t="str">
            <v>Menaje  Oficina, Casinos y Otros</v>
          </cell>
          <cell r="H541">
            <v>129</v>
          </cell>
        </row>
        <row r="542">
          <cell r="F542" t="str">
            <v>510207016</v>
          </cell>
          <cell r="G542" t="str">
            <v>Artículos Deportivos</v>
          </cell>
          <cell r="H542">
            <v>4510</v>
          </cell>
        </row>
        <row r="543">
          <cell r="F543" t="str">
            <v>510207017</v>
          </cell>
          <cell r="G543" t="str">
            <v>Material Fotográfico y Arte</v>
          </cell>
          <cell r="H543">
            <v>823</v>
          </cell>
        </row>
        <row r="544">
          <cell r="F544" t="str">
            <v>510207018</v>
          </cell>
          <cell r="G544" t="str">
            <v>Material Magnético</v>
          </cell>
          <cell r="H544">
            <v>0</v>
          </cell>
        </row>
        <row r="545">
          <cell r="F545" t="str">
            <v>510207019</v>
          </cell>
          <cell r="G545" t="str">
            <v>Escenografía</v>
          </cell>
          <cell r="H545">
            <v>0</v>
          </cell>
        </row>
        <row r="546">
          <cell r="F546" t="str">
            <v>510207022</v>
          </cell>
          <cell r="G546" t="str">
            <v>Material Didáctico BID</v>
          </cell>
          <cell r="H546">
            <v>0</v>
          </cell>
        </row>
        <row r="547">
          <cell r="F547" t="str">
            <v>510207023</v>
          </cell>
          <cell r="G547" t="str">
            <v>Otras Compras de Bienes Fungibles</v>
          </cell>
          <cell r="H547">
            <v>0</v>
          </cell>
        </row>
        <row r="548">
          <cell r="F548" t="str">
            <v>510207024</v>
          </cell>
          <cell r="G548" t="str">
            <v>Insumos Clínicos</v>
          </cell>
          <cell r="H548">
            <v>0</v>
          </cell>
        </row>
        <row r="549">
          <cell r="F549" t="str">
            <v>510207025</v>
          </cell>
          <cell r="G549" t="str">
            <v>Material Radiográfico</v>
          </cell>
          <cell r="H549">
            <v>0</v>
          </cell>
        </row>
        <row r="550">
          <cell r="F550" t="str">
            <v>7218</v>
          </cell>
          <cell r="G550" t="str">
            <v>Equipos Menores Diversos</v>
          </cell>
          <cell r="H550">
            <v>0</v>
          </cell>
        </row>
        <row r="551">
          <cell r="F551" t="str">
            <v>510207026</v>
          </cell>
          <cell r="G551" t="str">
            <v>Medicamentos</v>
          </cell>
          <cell r="H551">
            <v>0</v>
          </cell>
        </row>
        <row r="552">
          <cell r="F552" t="str">
            <v>510207027</v>
          </cell>
          <cell r="G552" t="str">
            <v>Calzado</v>
          </cell>
          <cell r="H552">
            <v>0</v>
          </cell>
        </row>
        <row r="553">
          <cell r="F553" t="str">
            <v>7428</v>
          </cell>
          <cell r="G553" t="str">
            <v>Trabajos Agrícolas y Ganaderos</v>
          </cell>
          <cell r="H553">
            <v>0</v>
          </cell>
        </row>
        <row r="554">
          <cell r="F554" t="str">
            <v>510207028</v>
          </cell>
          <cell r="G554" t="str">
            <v>Producto Elaborado, Cuero, Caucho, Plástico</v>
          </cell>
          <cell r="H554">
            <v>0</v>
          </cell>
        </row>
        <row r="555">
          <cell r="F555" t="str">
            <v>510207029</v>
          </cell>
          <cell r="G555" t="str">
            <v>Materias Primas y Semielaborada</v>
          </cell>
          <cell r="H555">
            <v>0</v>
          </cell>
        </row>
        <row r="556">
          <cell r="F556" t="str">
            <v>510207030</v>
          </cell>
          <cell r="G556" t="str">
            <v>Fertilizantes, Insecticida, Fungicida</v>
          </cell>
          <cell r="H556">
            <v>0</v>
          </cell>
        </row>
        <row r="557">
          <cell r="F557" t="str">
            <v>510207031</v>
          </cell>
          <cell r="G557" t="str">
            <v>Repuestos Diversos Vehículo Motor</v>
          </cell>
          <cell r="H557">
            <v>0</v>
          </cell>
        </row>
        <row r="558">
          <cell r="F558" t="str">
            <v>510207032</v>
          </cell>
          <cell r="G558" t="str">
            <v>Bienes No Inventariables</v>
          </cell>
          <cell r="H558">
            <v>109772</v>
          </cell>
        </row>
        <row r="559">
          <cell r="F559" t="str">
            <v>510207033</v>
          </cell>
          <cell r="G559" t="str">
            <v>Reactivos</v>
          </cell>
          <cell r="H559">
            <v>2589</v>
          </cell>
        </row>
        <row r="560">
          <cell r="F560" t="str">
            <v>510207034</v>
          </cell>
          <cell r="G560" t="str">
            <v>Gases Clínicos en Cilindros</v>
          </cell>
          <cell r="H560">
            <v>0</v>
          </cell>
        </row>
        <row r="561">
          <cell r="F561" t="str">
            <v>510207035</v>
          </cell>
          <cell r="G561" t="str">
            <v>Oxigeno Líquido a la Red</v>
          </cell>
          <cell r="H561">
            <v>0</v>
          </cell>
        </row>
        <row r="562">
          <cell r="F562" t="str">
            <v>510207036</v>
          </cell>
          <cell r="G562" t="str">
            <v>Derivaciones de Pacientes</v>
          </cell>
          <cell r="H562">
            <v>0</v>
          </cell>
        </row>
        <row r="563">
          <cell r="F563" t="str">
            <v>510207037</v>
          </cell>
          <cell r="G563" t="str">
            <v>Carbón y Leña para Consumo</v>
          </cell>
          <cell r="H563">
            <v>0</v>
          </cell>
        </row>
        <row r="564">
          <cell r="F564" t="str">
            <v>510207038</v>
          </cell>
          <cell r="G564" t="str">
            <v>Material de Matadero y Prod.del Mar</v>
          </cell>
          <cell r="H564">
            <v>0</v>
          </cell>
        </row>
        <row r="565">
          <cell r="F565" t="str">
            <v>510207039</v>
          </cell>
          <cell r="G565" t="str">
            <v>Insumos para Imprenta</v>
          </cell>
          <cell r="H565">
            <v>0</v>
          </cell>
        </row>
        <row r="566">
          <cell r="F566" t="str">
            <v>510207040</v>
          </cell>
          <cell r="G566" t="str">
            <v>Artículos para Docencia</v>
          </cell>
          <cell r="H566">
            <v>15905</v>
          </cell>
        </row>
        <row r="567">
          <cell r="H567">
            <v>19684</v>
          </cell>
        </row>
        <row r="568">
          <cell r="F568" t="str">
            <v>510208001</v>
          </cell>
          <cell r="G568" t="str">
            <v>Combustibles y Lubricantes para Vehículos</v>
          </cell>
          <cell r="H568">
            <v>19300</v>
          </cell>
        </row>
        <row r="569">
          <cell r="F569" t="str">
            <v>510208002</v>
          </cell>
          <cell r="G569" t="str">
            <v>Combustibles y Lubricante Otros Usos</v>
          </cell>
          <cell r="H569">
            <v>384</v>
          </cell>
        </row>
        <row r="570">
          <cell r="H570">
            <v>437575</v>
          </cell>
        </row>
        <row r="571">
          <cell r="F571" t="str">
            <v>510205001</v>
          </cell>
          <cell r="G571" t="str">
            <v>Gastos de Representación Documentado</v>
          </cell>
          <cell r="H571">
            <v>49398</v>
          </cell>
        </row>
        <row r="572">
          <cell r="F572" t="str">
            <v>510206001</v>
          </cell>
          <cell r="G572" t="str">
            <v>Pasajes y Movilización Territorio Nacional</v>
          </cell>
          <cell r="H572">
            <v>6576</v>
          </cell>
        </row>
        <row r="573">
          <cell r="F573" t="str">
            <v>510206002</v>
          </cell>
          <cell r="G573" t="str">
            <v>Pasajes Fuera Del Territorio Nacional</v>
          </cell>
          <cell r="H573">
            <v>38969</v>
          </cell>
        </row>
        <row r="574">
          <cell r="F574" t="str">
            <v>510206003</v>
          </cell>
          <cell r="G574" t="str">
            <v>Gastos Permanencia Territorio Nacional</v>
          </cell>
          <cell r="H574">
            <v>251221</v>
          </cell>
        </row>
        <row r="575">
          <cell r="F575" t="str">
            <v>510206004</v>
          </cell>
          <cell r="G575" t="str">
            <v>Gastos Permanencia Fuera Territorio Nacional</v>
          </cell>
          <cell r="H575">
            <v>91411</v>
          </cell>
        </row>
        <row r="576">
          <cell r="F576" t="str">
            <v>7107</v>
          </cell>
          <cell r="G576" t="str">
            <v>Gastos de Representación sin Documentación</v>
          </cell>
          <cell r="H576">
            <v>0</v>
          </cell>
        </row>
        <row r="577">
          <cell r="F577" t="str">
            <v>7108</v>
          </cell>
          <cell r="G577" t="str">
            <v>Gastos de Representación Libre Disposición</v>
          </cell>
          <cell r="H577">
            <v>0</v>
          </cell>
        </row>
        <row r="578">
          <cell r="F578" t="str">
            <v>7109</v>
          </cell>
          <cell r="G578" t="str">
            <v>Gtos. Representación Libre Disposición del Rector</v>
          </cell>
          <cell r="H578">
            <v>0</v>
          </cell>
        </row>
        <row r="579">
          <cell r="H579">
            <v>0</v>
          </cell>
        </row>
        <row r="580">
          <cell r="F580" t="str">
            <v>8524</v>
          </cell>
          <cell r="G580" t="str">
            <v>Anticipo a Proveedores</v>
          </cell>
          <cell r="H580">
            <v>0</v>
          </cell>
        </row>
        <row r="581">
          <cell r="F581" t="str">
            <v>8525</v>
          </cell>
          <cell r="G581" t="str">
            <v>Anticipos a Contratistas</v>
          </cell>
          <cell r="H581">
            <v>0</v>
          </cell>
        </row>
        <row r="582">
          <cell r="F582" t="str">
            <v>8528</v>
          </cell>
          <cell r="G582" t="str">
            <v>Anticipos Importaciones</v>
          </cell>
          <cell r="H582">
            <v>0</v>
          </cell>
        </row>
        <row r="583">
          <cell r="F583" t="str">
            <v>8526</v>
          </cell>
          <cell r="G583" t="str">
            <v>Anticipo Remuneraciones Organismos</v>
          </cell>
          <cell r="H583">
            <v>0</v>
          </cell>
        </row>
        <row r="584">
          <cell r="H584">
            <v>2041038</v>
          </cell>
        </row>
        <row r="585">
          <cell r="G585" t="str">
            <v>Otorgamiento Préstamos Internos L.P.</v>
          </cell>
          <cell r="H585">
            <v>0</v>
          </cell>
        </row>
        <row r="586">
          <cell r="F586" t="str">
            <v>8501</v>
          </cell>
          <cell r="G586" t="str">
            <v>ley de Accidente del Trabajo</v>
          </cell>
          <cell r="H586">
            <v>0</v>
          </cell>
        </row>
        <row r="587">
          <cell r="F587" t="str">
            <v>510101009</v>
          </cell>
          <cell r="G587" t="str">
            <v>Aguinaldo y Bonificaciones Legales/Bonif. Dic.</v>
          </cell>
          <cell r="H587">
            <v>538143</v>
          </cell>
        </row>
        <row r="588">
          <cell r="F588" t="str">
            <v>510104001</v>
          </cell>
          <cell r="G588" t="str">
            <v>1% Fondo Bono Laboral Personal Académico</v>
          </cell>
          <cell r="H588">
            <v>9885</v>
          </cell>
        </row>
        <row r="589">
          <cell r="F589" t="str">
            <v>510104002</v>
          </cell>
          <cell r="G589" t="str">
            <v>1% Fdo. Bono Laboral Pers. Afecto Ley 15.076</v>
          </cell>
          <cell r="H589">
            <v>12137</v>
          </cell>
        </row>
        <row r="590">
          <cell r="F590" t="str">
            <v>510104003</v>
          </cell>
          <cell r="G590" t="str">
            <v>1% Fdo. Bono Laboral Personal No Académico</v>
          </cell>
          <cell r="H590">
            <v>17067</v>
          </cell>
        </row>
        <row r="591">
          <cell r="F591" t="str">
            <v>510104004</v>
          </cell>
          <cell r="G591" t="str">
            <v>Ley de Accidente del Trabajo Pers. Académico</v>
          </cell>
          <cell r="H591">
            <v>8275</v>
          </cell>
        </row>
        <row r="592">
          <cell r="F592" t="str">
            <v>510104005</v>
          </cell>
          <cell r="G592" t="str">
            <v>Ley de Accidente del Trabajo Afecto Ley 15.076</v>
          </cell>
          <cell r="H592">
            <v>6047</v>
          </cell>
        </row>
        <row r="593">
          <cell r="F593" t="str">
            <v>510104006</v>
          </cell>
          <cell r="G593" t="str">
            <v>Ley de Accidente del Trabajo Pers. No Académico</v>
          </cell>
          <cell r="H593">
            <v>9050</v>
          </cell>
        </row>
        <row r="594">
          <cell r="F594" t="str">
            <v>510104007</v>
          </cell>
          <cell r="G594" t="str">
            <v>Aporte Empleador por Trabajo Pesado</v>
          </cell>
          <cell r="H594">
            <v>0</v>
          </cell>
        </row>
        <row r="595">
          <cell r="F595" t="str">
            <v>510104008</v>
          </cell>
          <cell r="G595" t="str">
            <v>Apte. Seguro Invalidez y Sobrev. Pers. Académico</v>
          </cell>
          <cell r="H595">
            <v>72364</v>
          </cell>
        </row>
        <row r="596">
          <cell r="F596" t="str">
            <v>510104009</v>
          </cell>
          <cell r="G596" t="str">
            <v>Apte. Seguro Invalidez y Sobrev. Pers. No Académico</v>
          </cell>
          <cell r="H596">
            <v>96907</v>
          </cell>
        </row>
        <row r="597">
          <cell r="F597" t="str">
            <v>510104010</v>
          </cell>
          <cell r="G597" t="str">
            <v>Apte. Seguro Invalidez y Sobrev. Pers. Ley 15.076</v>
          </cell>
          <cell r="H597">
            <v>54958</v>
          </cell>
        </row>
        <row r="598">
          <cell r="F598" t="str">
            <v>510105001</v>
          </cell>
          <cell r="G598" t="str">
            <v>Bonificación compensatoria personal académico</v>
          </cell>
          <cell r="H598">
            <v>0</v>
          </cell>
        </row>
        <row r="599">
          <cell r="F599" t="str">
            <v>510105002</v>
          </cell>
          <cell r="G599" t="str">
            <v>Bonificación compensatoria personal no académico</v>
          </cell>
          <cell r="H599">
            <v>0</v>
          </cell>
        </row>
        <row r="600">
          <cell r="F600" t="str">
            <v>510105003</v>
          </cell>
          <cell r="G600" t="str">
            <v>Bonificación compensatoria personal Ley 15.076</v>
          </cell>
          <cell r="H600">
            <v>0</v>
          </cell>
        </row>
        <row r="601">
          <cell r="F601" t="str">
            <v>510201007</v>
          </cell>
          <cell r="G601" t="str">
            <v>Gastos Notariales</v>
          </cell>
          <cell r="H601">
            <v>631</v>
          </cell>
        </row>
        <row r="602">
          <cell r="F602" t="str">
            <v>510201008</v>
          </cell>
          <cell r="G602" t="str">
            <v>Gastos de Comercio Exterior</v>
          </cell>
          <cell r="H602">
            <v>5327</v>
          </cell>
        </row>
        <row r="603">
          <cell r="F603" t="str">
            <v>510201009</v>
          </cell>
          <cell r="G603" t="str">
            <v>Seguros Varios</v>
          </cell>
          <cell r="H603">
            <v>1532</v>
          </cell>
        </row>
        <row r="604">
          <cell r="F604" t="str">
            <v>510201010</v>
          </cell>
          <cell r="G604" t="str">
            <v>Comisiones por Cobranza</v>
          </cell>
          <cell r="H604">
            <v>0</v>
          </cell>
        </row>
        <row r="605">
          <cell r="F605" t="str">
            <v>510201024</v>
          </cell>
          <cell r="G605" t="str">
            <v>Gastos Comunes</v>
          </cell>
          <cell r="H605">
            <v>0</v>
          </cell>
        </row>
        <row r="606">
          <cell r="F606" t="str">
            <v>510201037</v>
          </cell>
          <cell r="G606" t="str">
            <v>Gastos de Aduanas</v>
          </cell>
          <cell r="H606">
            <v>0</v>
          </cell>
        </row>
        <row r="607">
          <cell r="F607" t="str">
            <v>510201038</v>
          </cell>
          <cell r="G607" t="str">
            <v>Credenciales</v>
          </cell>
          <cell r="H607">
            <v>0</v>
          </cell>
        </row>
        <row r="608">
          <cell r="F608" t="str">
            <v>510201040</v>
          </cell>
          <cell r="G608" t="str">
            <v>Derechos Municipales</v>
          </cell>
          <cell r="H608">
            <v>40000</v>
          </cell>
        </row>
        <row r="609">
          <cell r="F609" t="str">
            <v>510201041</v>
          </cell>
          <cell r="G609" t="str">
            <v>Suscripciones Electrónicas</v>
          </cell>
          <cell r="H609">
            <v>0</v>
          </cell>
        </row>
        <row r="610">
          <cell r="F610" t="str">
            <v>510201042</v>
          </cell>
          <cell r="G610" t="str">
            <v>Informes Comerciales</v>
          </cell>
          <cell r="H610">
            <v>0</v>
          </cell>
        </row>
        <row r="611">
          <cell r="F611" t="str">
            <v>510201043</v>
          </cell>
          <cell r="G611" t="str">
            <v>Derechos de Marca</v>
          </cell>
          <cell r="H611">
            <v>1085</v>
          </cell>
        </row>
        <row r="612">
          <cell r="F612" t="str">
            <v>510201044</v>
          </cell>
          <cell r="G612" t="str">
            <v>Innovaciones Universitarias</v>
          </cell>
          <cell r="H612">
            <v>0</v>
          </cell>
        </row>
        <row r="613">
          <cell r="F613" t="str">
            <v>510201045</v>
          </cell>
          <cell r="G613" t="str">
            <v>Gastos de Administración Alumno en el Exterior</v>
          </cell>
          <cell r="H613">
            <v>0</v>
          </cell>
        </row>
        <row r="614">
          <cell r="F614" t="str">
            <v>510201046</v>
          </cell>
          <cell r="G614" t="str">
            <v>Derecho de Autor</v>
          </cell>
          <cell r="H614">
            <v>0</v>
          </cell>
        </row>
        <row r="615">
          <cell r="F615" t="str">
            <v>510201047</v>
          </cell>
          <cell r="G615" t="str">
            <v>Anulac. Inter. Deveng.Arancel Años Anteriores</v>
          </cell>
          <cell r="H615">
            <v>0</v>
          </cell>
        </row>
        <row r="616">
          <cell r="F616" t="str">
            <v>510214002</v>
          </cell>
          <cell r="G616" t="str">
            <v>Castigo Deudores por Venta  (Contable)</v>
          </cell>
          <cell r="H616">
            <v>0</v>
          </cell>
        </row>
        <row r="617">
          <cell r="F617" t="str">
            <v>510204005</v>
          </cell>
          <cell r="G617" t="str">
            <v>Castigo Documentos Protestados</v>
          </cell>
          <cell r="H617">
            <v>227444</v>
          </cell>
        </row>
        <row r="618">
          <cell r="F618" t="str">
            <v>510214006</v>
          </cell>
          <cell r="G618" t="str">
            <v>Castigo Fondo Fijo a Rendir</v>
          </cell>
          <cell r="H618">
            <v>0</v>
          </cell>
        </row>
        <row r="619">
          <cell r="F619" t="str">
            <v>510214011</v>
          </cell>
          <cell r="G619" t="str">
            <v>Condonación Aranceles Años Anteriores</v>
          </cell>
          <cell r="H619">
            <v>0</v>
          </cell>
        </row>
        <row r="620">
          <cell r="F620" t="str">
            <v>510215001</v>
          </cell>
          <cell r="G620" t="str">
            <v>I.V.A. Crédito Fiscal</v>
          </cell>
          <cell r="H620">
            <v>0</v>
          </cell>
        </row>
        <row r="621">
          <cell r="F621" t="str">
            <v>510215005</v>
          </cell>
          <cell r="G621" t="str">
            <v>Otros Impuestos Sin Derecho a Crédito</v>
          </cell>
          <cell r="H621">
            <v>0</v>
          </cell>
        </row>
        <row r="622">
          <cell r="F622" t="str">
            <v>510219001</v>
          </cell>
          <cell r="G622" t="str">
            <v>Capacitación SENCE</v>
          </cell>
          <cell r="H622">
            <v>0</v>
          </cell>
        </row>
        <row r="623">
          <cell r="F623" t="str">
            <v>520103001</v>
          </cell>
          <cell r="G623" t="str">
            <v>Gastos Bancarios Operación en Pesos</v>
          </cell>
          <cell r="H623">
            <v>15483</v>
          </cell>
        </row>
        <row r="624">
          <cell r="F624" t="str">
            <v>520103002</v>
          </cell>
          <cell r="G624" t="str">
            <v>Impuesto Timbre Pagar</v>
          </cell>
          <cell r="H624">
            <v>0</v>
          </cell>
        </row>
        <row r="625">
          <cell r="F625" t="str">
            <v>520104002</v>
          </cell>
          <cell r="G625" t="str">
            <v>Otros Gastos Financieros Judiciales</v>
          </cell>
          <cell r="H625">
            <v>0</v>
          </cell>
        </row>
        <row r="626">
          <cell r="F626" t="str">
            <v>520104003</v>
          </cell>
          <cell r="G626" t="str">
            <v>Descuento por Pronto Pago (Aranceles)</v>
          </cell>
          <cell r="H626">
            <v>0</v>
          </cell>
        </row>
        <row r="627">
          <cell r="F627" t="str">
            <v>520104005</v>
          </cell>
          <cell r="G627" t="str">
            <v>Gastos Judiciales</v>
          </cell>
          <cell r="H627">
            <v>103</v>
          </cell>
        </row>
        <row r="628">
          <cell r="F628" t="str">
            <v>520104007</v>
          </cell>
          <cell r="G628" t="str">
            <v>Intereses y Comisiones</v>
          </cell>
          <cell r="H628">
            <v>0</v>
          </cell>
        </row>
        <row r="629">
          <cell r="F629" t="str">
            <v>520104008</v>
          </cell>
          <cell r="G629" t="str">
            <v>Restitución Descuento Arancel Años Anteriores</v>
          </cell>
          <cell r="H629">
            <v>0</v>
          </cell>
        </row>
        <row r="630">
          <cell r="F630" t="str">
            <v>520205006</v>
          </cell>
          <cell r="G630" t="str">
            <v>Pérdida por Venta con Leaseback</v>
          </cell>
          <cell r="H630">
            <v>0</v>
          </cell>
        </row>
        <row r="631">
          <cell r="F631" t="str">
            <v>520206001</v>
          </cell>
          <cell r="G631" t="str">
            <v>Imprevistos</v>
          </cell>
          <cell r="H631">
            <v>0</v>
          </cell>
        </row>
        <row r="632">
          <cell r="F632" t="str">
            <v>520207001</v>
          </cell>
          <cell r="G632" t="str">
            <v>Garantías Hechas Efectivas</v>
          </cell>
          <cell r="H632">
            <v>0</v>
          </cell>
        </row>
        <row r="633">
          <cell r="F633" t="str">
            <v>520207004</v>
          </cell>
          <cell r="G633" t="str">
            <v>Pérdida en Empresas Relacionadas</v>
          </cell>
          <cell r="H633">
            <v>0</v>
          </cell>
        </row>
        <row r="634">
          <cell r="F634" t="str">
            <v>520207008</v>
          </cell>
          <cell r="G634" t="str">
            <v>Disminución de Ingresos Aranceles Postgrado</v>
          </cell>
          <cell r="H634">
            <v>0</v>
          </cell>
        </row>
        <row r="635">
          <cell r="F635" t="str">
            <v>520207010</v>
          </cell>
          <cell r="G635" t="str">
            <v>Indemnización Art.148 Ley 18.834</v>
          </cell>
          <cell r="H635">
            <v>0</v>
          </cell>
        </row>
        <row r="636">
          <cell r="F636" t="str">
            <v>520207011</v>
          </cell>
          <cell r="G636" t="str">
            <v>Pérdida por diferencia de cambio</v>
          </cell>
          <cell r="H636">
            <v>0</v>
          </cell>
        </row>
        <row r="637">
          <cell r="F637" t="str">
            <v>520207014</v>
          </cell>
          <cell r="G637" t="str">
            <v>Devolución Excedentes Proyectos de Investig.</v>
          </cell>
          <cell r="H637">
            <v>45440</v>
          </cell>
        </row>
        <row r="638">
          <cell r="F638" t="str">
            <v>520207015</v>
          </cell>
          <cell r="G638" t="str">
            <v>Anulación por Servicios no Realizados</v>
          </cell>
          <cell r="H638">
            <v>0</v>
          </cell>
        </row>
        <row r="639">
          <cell r="F639" t="str">
            <v>520207016</v>
          </cell>
          <cell r="G639" t="str">
            <v xml:space="preserve">Premios </v>
          </cell>
          <cell r="H639">
            <v>0</v>
          </cell>
        </row>
        <row r="640">
          <cell r="F640" t="str">
            <v>520207018</v>
          </cell>
          <cell r="G640" t="str">
            <v>Indemnización  Ley Nº 20.044/2005. Art. 4º</v>
          </cell>
          <cell r="H640">
            <v>0</v>
          </cell>
        </row>
        <row r="641">
          <cell r="F641" t="str">
            <v>520207019</v>
          </cell>
          <cell r="G641" t="str">
            <v>Devolución de Becas PSU-Beca JUNAEB</v>
          </cell>
          <cell r="H641">
            <v>0</v>
          </cell>
        </row>
        <row r="642">
          <cell r="F642" t="str">
            <v>520207020</v>
          </cell>
          <cell r="G642" t="str">
            <v>Devolución Aporte Proyectos Innova Chile</v>
          </cell>
          <cell r="H642">
            <v>0</v>
          </cell>
        </row>
        <row r="643">
          <cell r="F643" t="str">
            <v>520207028</v>
          </cell>
          <cell r="G643" t="str">
            <v>Gastos Aranceles Años Anteriores</v>
          </cell>
          <cell r="H643">
            <v>0</v>
          </cell>
        </row>
        <row r="644">
          <cell r="F644" t="str">
            <v>520207029</v>
          </cell>
          <cell r="G644" t="str">
            <v>Incent. al Retiro Ley N° 20.374 Pers. Ley N° 15.076</v>
          </cell>
          <cell r="H644">
            <v>2243</v>
          </cell>
        </row>
        <row r="645">
          <cell r="F645" t="str">
            <v>520207030</v>
          </cell>
          <cell r="G645" t="str">
            <v>Incent. al Retiro Ley N° 20.374 Pers. No Académico</v>
          </cell>
          <cell r="H645">
            <v>29857</v>
          </cell>
        </row>
        <row r="646">
          <cell r="F646" t="str">
            <v>520207031</v>
          </cell>
          <cell r="G646" t="str">
            <v>Incent. al Retiro Ley N° 20.374 Pers. Académico</v>
          </cell>
          <cell r="H646">
            <v>20485</v>
          </cell>
        </row>
        <row r="647">
          <cell r="F647" t="str">
            <v>520207032</v>
          </cell>
          <cell r="G647" t="str">
            <v>Devolución de Aporte de Entidades Públicas</v>
          </cell>
          <cell r="H647">
            <v>0</v>
          </cell>
        </row>
        <row r="648">
          <cell r="F648" t="str">
            <v>520207033</v>
          </cell>
          <cell r="G648" t="str">
            <v>Devolución de Aportes Proyectos Mecesup</v>
          </cell>
          <cell r="H648">
            <v>0</v>
          </cell>
        </row>
        <row r="649">
          <cell r="F649" t="str">
            <v>520207034</v>
          </cell>
          <cell r="G649" t="str">
            <v>Indemnización por Accidentes del Trabajo</v>
          </cell>
          <cell r="H649">
            <v>0</v>
          </cell>
        </row>
        <row r="650">
          <cell r="F650" t="str">
            <v>520208001</v>
          </cell>
          <cell r="G650" t="str">
            <v>Multas e Intereses Imposiciones</v>
          </cell>
          <cell r="H650">
            <v>0</v>
          </cell>
        </row>
        <row r="651">
          <cell r="F651" t="str">
            <v>520208002</v>
          </cell>
          <cell r="G651" t="str">
            <v>Multas e Intereses Impuestos</v>
          </cell>
          <cell r="H651">
            <v>0</v>
          </cell>
        </row>
        <row r="652">
          <cell r="F652" t="str">
            <v>520208003</v>
          </cell>
          <cell r="G652" t="str">
            <v>Otras Multas e Intereses</v>
          </cell>
          <cell r="H652">
            <v>0</v>
          </cell>
        </row>
        <row r="653">
          <cell r="F653" t="str">
            <v>520209005</v>
          </cell>
          <cell r="G653" t="str">
            <v>Perdida por Diferencia de Cambio</v>
          </cell>
          <cell r="H653">
            <v>0</v>
          </cell>
        </row>
        <row r="654">
          <cell r="F654" t="str">
            <v>520213055</v>
          </cell>
          <cell r="G654" t="str">
            <v>Compra Directa Estampillas U. Organismo</v>
          </cell>
          <cell r="H654">
            <v>0</v>
          </cell>
        </row>
        <row r="655">
          <cell r="F655" t="str">
            <v>520213137</v>
          </cell>
          <cell r="G655" t="str">
            <v>Devolución Bonos y Aguinaldos Años Anter.</v>
          </cell>
          <cell r="H655">
            <v>749</v>
          </cell>
        </row>
        <row r="656">
          <cell r="F656" t="str">
            <v>520214001</v>
          </cell>
          <cell r="G656" t="str">
            <v>Trasp. de Recursos</v>
          </cell>
          <cell r="H656">
            <v>5070</v>
          </cell>
        </row>
        <row r="657">
          <cell r="F657" t="str">
            <v>520214002</v>
          </cell>
          <cell r="G657" t="str">
            <v>Traspaso de Recursos Fondef</v>
          </cell>
          <cell r="H657">
            <v>0</v>
          </cell>
        </row>
        <row r="658">
          <cell r="F658" t="str">
            <v>520214004</v>
          </cell>
          <cell r="G658" t="str">
            <v>Compras Internas</v>
          </cell>
          <cell r="H658">
            <v>0</v>
          </cell>
        </row>
        <row r="659">
          <cell r="F659" t="str">
            <v>520214006</v>
          </cell>
          <cell r="G659" t="str">
            <v>Intereses Depósitos a Plazos</v>
          </cell>
          <cell r="H659">
            <v>0</v>
          </cell>
        </row>
        <row r="660">
          <cell r="F660" t="str">
            <v>520214007</v>
          </cell>
          <cell r="G660" t="str">
            <v>Correción Monetaria Depósitos a Plazo</v>
          </cell>
          <cell r="H660">
            <v>0</v>
          </cell>
        </row>
        <row r="661">
          <cell r="F661" t="str">
            <v>520214014</v>
          </cell>
          <cell r="G661" t="str">
            <v xml:space="preserve">FONDEF Gasto de Administración </v>
          </cell>
          <cell r="H661">
            <v>0</v>
          </cell>
        </row>
        <row r="662">
          <cell r="F662" t="str">
            <v>520214027</v>
          </cell>
          <cell r="G662" t="str">
            <v>Recursos de Años Anteriores</v>
          </cell>
          <cell r="H662">
            <v>0</v>
          </cell>
        </row>
        <row r="663">
          <cell r="F663" t="str">
            <v>520214038</v>
          </cell>
          <cell r="G663" t="str">
            <v>Intereses Préstamos Internos a Organismos</v>
          </cell>
          <cell r="H663">
            <v>0</v>
          </cell>
        </row>
        <row r="664">
          <cell r="F664" t="str">
            <v>520214039</v>
          </cell>
          <cell r="G664" t="str">
            <v>Corrección Monetaria Préstamos a Organismos</v>
          </cell>
          <cell r="H664">
            <v>5481</v>
          </cell>
        </row>
        <row r="665">
          <cell r="F665" t="str">
            <v>8547</v>
          </cell>
          <cell r="G665" t="str">
            <v>Otros Gastos / Aplicación Norma I.R.F.</v>
          </cell>
          <cell r="H665">
            <v>0</v>
          </cell>
        </row>
        <row r="666">
          <cell r="F666" t="str">
            <v>520214041</v>
          </cell>
          <cell r="G666" t="str">
            <v>FONDEF Gto. Administración Superior 50% NC</v>
          </cell>
          <cell r="H666">
            <v>18934</v>
          </cell>
        </row>
        <row r="667">
          <cell r="F667" t="str">
            <v>520214042</v>
          </cell>
          <cell r="G667" t="str">
            <v>FONDEF Gto. Administración 50% Organismo</v>
          </cell>
          <cell r="H667">
            <v>0</v>
          </cell>
        </row>
        <row r="668">
          <cell r="F668" t="str">
            <v>520214043</v>
          </cell>
          <cell r="G668" t="str">
            <v>FONDEF Gasto de Administración 50% Organismo</v>
          </cell>
          <cell r="H668">
            <v>18934</v>
          </cell>
        </row>
        <row r="669">
          <cell r="F669" t="str">
            <v>520214050</v>
          </cell>
          <cell r="G669" t="str">
            <v>Traspaso MECESUP</v>
          </cell>
          <cell r="H669">
            <v>212407</v>
          </cell>
        </row>
        <row r="670">
          <cell r="F670" t="str">
            <v>520214051</v>
          </cell>
          <cell r="G670" t="str">
            <v>Atención Alumnos Medicina Resolución 104</v>
          </cell>
          <cell r="H670">
            <v>0</v>
          </cell>
        </row>
        <row r="671">
          <cell r="F671" t="str">
            <v>520214052</v>
          </cell>
          <cell r="G671" t="str">
            <v xml:space="preserve">Transferencia por Overhead (emisor) </v>
          </cell>
          <cell r="H671">
            <v>0</v>
          </cell>
        </row>
        <row r="672">
          <cell r="F672" t="str">
            <v>520214054</v>
          </cell>
          <cell r="G672" t="str">
            <v>Overhead   2% sobre ingresos organismo [Operac.Inter]</v>
          </cell>
          <cell r="H672">
            <v>0</v>
          </cell>
        </row>
        <row r="673">
          <cell r="F673" t="str">
            <v>520214065</v>
          </cell>
          <cell r="G673" t="str">
            <v>Traspaso de Recursos Vta. De Base DEMRE</v>
          </cell>
          <cell r="H673">
            <v>0</v>
          </cell>
        </row>
        <row r="674">
          <cell r="F674" t="str">
            <v>520214067</v>
          </cell>
          <cell r="G674" t="str">
            <v>Traspaso de Recursos Entre Centro de Costos</v>
          </cell>
          <cell r="H674">
            <v>0</v>
          </cell>
        </row>
        <row r="675">
          <cell r="F675" t="str">
            <v>520214068</v>
          </cell>
          <cell r="G675" t="str">
            <v>Traspaso de Recursos Casa Central VAEGI)</v>
          </cell>
          <cell r="H675">
            <v>0</v>
          </cell>
        </row>
        <row r="676">
          <cell r="F676" t="str">
            <v>520214069</v>
          </cell>
          <cell r="G676" t="str">
            <v>Traspaso de Recursos - VAEGI</v>
          </cell>
          <cell r="H676">
            <v>0</v>
          </cell>
        </row>
        <row r="677">
          <cell r="F677" t="str">
            <v>520214070</v>
          </cell>
          <cell r="G677" t="str">
            <v>Operaciones Hospital - VAEGI</v>
          </cell>
          <cell r="H677">
            <v>0</v>
          </cell>
        </row>
        <row r="678">
          <cell r="F678" t="str">
            <v>520214071</v>
          </cell>
          <cell r="G678" t="str">
            <v>Corrección Monetaria  Fondos en Custodia</v>
          </cell>
          <cell r="H678">
            <v>0</v>
          </cell>
        </row>
        <row r="679">
          <cell r="F679" t="str">
            <v>520214072</v>
          </cell>
          <cell r="G679" t="str">
            <v>Devol. Excedentes Proy. Años Anteriores</v>
          </cell>
          <cell r="H679">
            <v>0</v>
          </cell>
        </row>
        <row r="680">
          <cell r="F680" t="str">
            <v>520214054</v>
          </cell>
          <cell r="G680" t="str">
            <v>Overhead   2% sobre ingresos organismo [Operac.Inter]</v>
          </cell>
          <cell r="H680">
            <v>0</v>
          </cell>
        </row>
        <row r="681">
          <cell r="F681" t="str">
            <v>520214055</v>
          </cell>
          <cell r="G681" t="str">
            <v>Becas Arancel Financ. por Organismos (FGT) [Operac. Inter]</v>
          </cell>
          <cell r="H681">
            <v>0</v>
          </cell>
        </row>
        <row r="682">
          <cell r="G682" t="str">
            <v>INTERNOS</v>
          </cell>
          <cell r="H682">
            <v>0</v>
          </cell>
        </row>
        <row r="683">
          <cell r="G683" t="str">
            <v>Otros [Transferencias a los Organismos]</v>
          </cell>
          <cell r="H683">
            <v>565000</v>
          </cell>
        </row>
        <row r="684">
          <cell r="F684" t="str">
            <v>211106035-211106036</v>
          </cell>
          <cell r="G684" t="str">
            <v>Préstamos Internos en Pesos (Capital)</v>
          </cell>
          <cell r="H684">
            <v>565000</v>
          </cell>
        </row>
        <row r="685">
          <cell r="F685" t="str">
            <v>520213030</v>
          </cell>
          <cell r="G685" t="str">
            <v>Remesa S.I.L.</v>
          </cell>
          <cell r="H685">
            <v>0</v>
          </cell>
        </row>
        <row r="686">
          <cell r="F686" t="str">
            <v>520213135</v>
          </cell>
          <cell r="G686" t="str">
            <v>Reposición de Equipamiento Servicios Centrales</v>
          </cell>
          <cell r="H686">
            <v>0</v>
          </cell>
        </row>
        <row r="687">
          <cell r="F687" t="str">
            <v>520213045</v>
          </cell>
          <cell r="G687" t="str">
            <v>Aporte no Recurrente</v>
          </cell>
          <cell r="H687">
            <v>0</v>
          </cell>
        </row>
        <row r="688">
          <cell r="F688" t="str">
            <v>520213049</v>
          </cell>
          <cell r="G688" t="str">
            <v>Recursos F.D.I.</v>
          </cell>
          <cell r="H688">
            <v>0</v>
          </cell>
        </row>
        <row r="689">
          <cell r="F689" t="str">
            <v>520214040</v>
          </cell>
          <cell r="G689" t="str">
            <v>Programa Publicaciones</v>
          </cell>
          <cell r="H689">
            <v>0</v>
          </cell>
        </row>
        <row r="690">
          <cell r="F690" t="str">
            <v>520214064</v>
          </cell>
          <cell r="G690" t="str">
            <v>Aporte Organismos Bienes Inmuebles</v>
          </cell>
          <cell r="H690">
            <v>0</v>
          </cell>
        </row>
        <row r="691">
          <cell r="F691" t="str">
            <v>520216001</v>
          </cell>
          <cell r="G691" t="str">
            <v>Transferencias Aporte Institucional</v>
          </cell>
          <cell r="H691">
            <v>0</v>
          </cell>
        </row>
        <row r="692">
          <cell r="F692" t="str">
            <v>520216002</v>
          </cell>
          <cell r="G692" t="str">
            <v>Descentral. 50% Aranceles Años Anter.</v>
          </cell>
          <cell r="H692">
            <v>0</v>
          </cell>
        </row>
        <row r="693">
          <cell r="F693" t="str">
            <v>520216003</v>
          </cell>
          <cell r="G693" t="str">
            <v>Aporte AFI</v>
          </cell>
          <cell r="H693">
            <v>0</v>
          </cell>
        </row>
        <row r="694">
          <cell r="F694" t="str">
            <v>520216004</v>
          </cell>
          <cell r="G694" t="str">
            <v>Transferencias Aporte Aranceles</v>
          </cell>
          <cell r="H694">
            <v>0</v>
          </cell>
        </row>
        <row r="695">
          <cell r="F695" t="str">
            <v>∑  Ctas.Consol.</v>
          </cell>
          <cell r="G695" t="str">
            <v>Aguinaldos, Bonificaciones y Otros</v>
          </cell>
          <cell r="H695">
            <v>0</v>
          </cell>
        </row>
        <row r="696">
          <cell r="F696" t="str">
            <v>∑   De Progr.</v>
          </cell>
          <cell r="G696" t="str">
            <v>Programas Estudiantiles</v>
          </cell>
          <cell r="H696">
            <v>0</v>
          </cell>
        </row>
        <row r="697">
          <cell r="F697" t="str">
            <v>∑   De Progr.</v>
          </cell>
          <cell r="G697" t="str">
            <v>Programas De Desarrollo</v>
          </cell>
          <cell r="H697">
            <v>0</v>
          </cell>
        </row>
        <row r="698">
          <cell r="F698" t="str">
            <v>∑   De Progr.</v>
          </cell>
          <cell r="G698" t="str">
            <v>Programa Infraestructura</v>
          </cell>
          <cell r="H698">
            <v>0</v>
          </cell>
        </row>
        <row r="699">
          <cell r="F699" t="str">
            <v>211104011</v>
          </cell>
          <cell r="G699" t="str">
            <v>Overhead   2% sobre ingresos organismo</v>
          </cell>
          <cell r="H699">
            <v>0</v>
          </cell>
        </row>
        <row r="700">
          <cell r="F700" t="str">
            <v>211104012</v>
          </cell>
          <cell r="G700" t="str">
            <v xml:space="preserve">Overhead 3% Ingr. Postgrados </v>
          </cell>
          <cell r="H700">
            <v>0</v>
          </cell>
        </row>
        <row r="701">
          <cell r="G701" t="str">
            <v>Operaciones Años Anteriores</v>
          </cell>
          <cell r="H701">
            <v>0</v>
          </cell>
        </row>
        <row r="702">
          <cell r="G702" t="str">
            <v>I.V.A. Institucional</v>
          </cell>
          <cell r="H702">
            <v>0</v>
          </cell>
        </row>
        <row r="704">
          <cell r="H704">
            <v>292102</v>
          </cell>
        </row>
        <row r="705">
          <cell r="H705">
            <v>0</v>
          </cell>
        </row>
        <row r="706">
          <cell r="F706" t="str">
            <v>7813</v>
          </cell>
          <cell r="G706" t="str">
            <v>Transferencias Canal T.V.</v>
          </cell>
          <cell r="H706">
            <v>0</v>
          </cell>
        </row>
        <row r="707">
          <cell r="H707">
            <v>292102</v>
          </cell>
        </row>
        <row r="708">
          <cell r="H708">
            <v>292102</v>
          </cell>
        </row>
        <row r="709">
          <cell r="F709" t="str">
            <v>7901</v>
          </cell>
          <cell r="G709" t="str">
            <v>Becas Formación de Especialista</v>
          </cell>
          <cell r="H709">
            <v>0</v>
          </cell>
        </row>
        <row r="710">
          <cell r="F710" t="str">
            <v>520201001</v>
          </cell>
          <cell r="G710" t="str">
            <v>Unidades de Becas</v>
          </cell>
          <cell r="H710">
            <v>263221</v>
          </cell>
        </row>
        <row r="711">
          <cell r="F711" t="str">
            <v>520201004</v>
          </cell>
          <cell r="G711" t="str">
            <v>Otras Becas de Formación</v>
          </cell>
          <cell r="H711">
            <v>0</v>
          </cell>
        </row>
        <row r="712">
          <cell r="F712" t="str">
            <v>520201005</v>
          </cell>
          <cell r="G712" t="str">
            <v>Becas Tesistas</v>
          </cell>
          <cell r="H712">
            <v>0</v>
          </cell>
        </row>
        <row r="713">
          <cell r="F713" t="str">
            <v>520201006</v>
          </cell>
          <cell r="G713" t="str">
            <v>Becas y Aranceles Nivel Magister</v>
          </cell>
          <cell r="H713">
            <v>0</v>
          </cell>
        </row>
        <row r="714">
          <cell r="F714" t="str">
            <v>520201007</v>
          </cell>
          <cell r="G714" t="str">
            <v>Arancel Regular BID</v>
          </cell>
          <cell r="H714">
            <v>0</v>
          </cell>
        </row>
        <row r="715">
          <cell r="F715" t="str">
            <v>520201008</v>
          </cell>
          <cell r="G715" t="str">
            <v>Becas Colaboración Académicas</v>
          </cell>
          <cell r="H715">
            <v>27721</v>
          </cell>
        </row>
        <row r="716">
          <cell r="F716" t="str">
            <v>520202001</v>
          </cell>
          <cell r="G716" t="str">
            <v>Becas de Estudios (PAE)</v>
          </cell>
          <cell r="H716">
            <v>0</v>
          </cell>
        </row>
        <row r="717">
          <cell r="F717" t="str">
            <v>520202002</v>
          </cell>
          <cell r="G717" t="str">
            <v>Becas de Alimentación (PAE)</v>
          </cell>
          <cell r="H717">
            <v>1160</v>
          </cell>
        </row>
        <row r="718">
          <cell r="F718" t="str">
            <v>520202008</v>
          </cell>
          <cell r="G718" t="str">
            <v>Becas Exonerados</v>
          </cell>
          <cell r="H718">
            <v>0</v>
          </cell>
        </row>
        <row r="719">
          <cell r="F719" t="str">
            <v>520202009</v>
          </cell>
          <cell r="G719" t="str">
            <v>Becas Programa Movilidad Estudiantil</v>
          </cell>
          <cell r="H719">
            <v>0</v>
          </cell>
        </row>
        <row r="720">
          <cell r="F720" t="str">
            <v>520202010</v>
          </cell>
          <cell r="G720" t="str">
            <v>Bienestar y Asistencia</v>
          </cell>
          <cell r="H720">
            <v>0</v>
          </cell>
        </row>
        <row r="721">
          <cell r="F721" t="str">
            <v>8105</v>
          </cell>
          <cell r="G721" t="str">
            <v>Becas Exc.Académica</v>
          </cell>
          <cell r="H721">
            <v>0</v>
          </cell>
        </row>
        <row r="722">
          <cell r="F722" t="str">
            <v>8106</v>
          </cell>
          <cell r="G722" t="str">
            <v>Beca de Desempeño Laboral</v>
          </cell>
          <cell r="H722">
            <v>0</v>
          </cell>
        </row>
        <row r="723">
          <cell r="F723" t="str">
            <v>8406</v>
          </cell>
          <cell r="G723" t="str">
            <v>Becas Estudiantiles (Años Anteriores)</v>
          </cell>
          <cell r="H723">
            <v>0</v>
          </cell>
        </row>
        <row r="724">
          <cell r="H724">
            <v>0</v>
          </cell>
        </row>
        <row r="725">
          <cell r="F725" t="str">
            <v>520202004</v>
          </cell>
          <cell r="G725" t="str">
            <v>Becas para Aranceles y/o Derechos</v>
          </cell>
          <cell r="H725">
            <v>0</v>
          </cell>
        </row>
        <row r="726">
          <cell r="F726" t="str">
            <v>8103</v>
          </cell>
          <cell r="G726" t="str">
            <v>Becas Exonerados</v>
          </cell>
          <cell r="H726">
            <v>0</v>
          </cell>
        </row>
        <row r="727">
          <cell r="F727" t="str">
            <v>520201003</v>
          </cell>
          <cell r="G727" t="str">
            <v>Becas Internos</v>
          </cell>
          <cell r="H727">
            <v>0</v>
          </cell>
        </row>
        <row r="728">
          <cell r="F728" t="str">
            <v>520202006</v>
          </cell>
          <cell r="G728" t="str">
            <v>Beca Excelencia Académica Datsun Chile</v>
          </cell>
          <cell r="H728">
            <v>0</v>
          </cell>
        </row>
        <row r="729">
          <cell r="F729" t="str">
            <v>520202010</v>
          </cell>
          <cell r="G729" t="str">
            <v>Bienestar y Asistencia</v>
          </cell>
          <cell r="H729">
            <v>0</v>
          </cell>
        </row>
        <row r="730">
          <cell r="F730" t="str">
            <v>520202011</v>
          </cell>
          <cell r="G730" t="str">
            <v>Becas Form.Bas.Clínica/Enseñ. Básica y Media</v>
          </cell>
          <cell r="H730">
            <v>0</v>
          </cell>
        </row>
        <row r="731">
          <cell r="F731" t="str">
            <v>520202013</v>
          </cell>
          <cell r="G731" t="str">
            <v>Restitución Beca Arancel Años Anteriores</v>
          </cell>
          <cell r="H731">
            <v>0</v>
          </cell>
        </row>
        <row r="732">
          <cell r="F732" t="str">
            <v>520203001</v>
          </cell>
          <cell r="G732" t="str">
            <v>Becas Aranceles (Internas)(Financiada Organ.)</v>
          </cell>
          <cell r="H732">
            <v>0</v>
          </cell>
        </row>
        <row r="733">
          <cell r="F733" t="str">
            <v>Dato</v>
          </cell>
          <cell r="G733" t="str">
            <v>BECAS INTERNAS</v>
          </cell>
          <cell r="H733">
            <v>0</v>
          </cell>
        </row>
        <row r="734">
          <cell r="F734" t="str">
            <v>Dato</v>
          </cell>
          <cell r="G734" t="str">
            <v>BECAS EXTERNAS DE PREGRADO</v>
          </cell>
          <cell r="H734">
            <v>0</v>
          </cell>
        </row>
        <row r="735">
          <cell r="H735">
            <v>0</v>
          </cell>
        </row>
        <row r="736">
          <cell r="H736">
            <v>0</v>
          </cell>
        </row>
        <row r="737">
          <cell r="H737">
            <v>0</v>
          </cell>
        </row>
        <row r="738">
          <cell r="H738">
            <v>0</v>
          </cell>
        </row>
        <row r="739">
          <cell r="F739" t="str">
            <v>520210004</v>
          </cell>
          <cell r="G739" t="str">
            <v>Transferencia Consejo de Rectores</v>
          </cell>
          <cell r="H739">
            <v>0</v>
          </cell>
        </row>
        <row r="740">
          <cell r="H740">
            <v>0</v>
          </cell>
        </row>
        <row r="741">
          <cell r="F741" t="str">
            <v>7810</v>
          </cell>
          <cell r="G741" t="str">
            <v>Centros de Alumnos</v>
          </cell>
          <cell r="H741">
            <v>0</v>
          </cell>
        </row>
        <row r="742">
          <cell r="F742" t="str">
            <v>7811</v>
          </cell>
          <cell r="G742" t="str">
            <v>Transferencias Federación Estudiantes</v>
          </cell>
          <cell r="H742">
            <v>0</v>
          </cell>
        </row>
        <row r="743">
          <cell r="H743">
            <v>0</v>
          </cell>
        </row>
        <row r="744">
          <cell r="F744" t="str">
            <v>7804</v>
          </cell>
          <cell r="H744">
            <v>0</v>
          </cell>
        </row>
        <row r="745">
          <cell r="F745" t="str">
            <v>520210003</v>
          </cell>
          <cell r="G745" t="str">
            <v>Otras Transf./Otras Tranf. Y Coord.Proyec.Infr.)</v>
          </cell>
          <cell r="H745">
            <v>0</v>
          </cell>
        </row>
        <row r="746">
          <cell r="F746" t="str">
            <v>520210006</v>
          </cell>
          <cell r="G746" t="str">
            <v>Transferencias al Bienestar del Personal</v>
          </cell>
          <cell r="H746">
            <v>0</v>
          </cell>
        </row>
        <row r="747">
          <cell r="F747" t="str">
            <v>520210008</v>
          </cell>
          <cell r="G747" t="str">
            <v>Transf.Alumnos Préstamos Médicos</v>
          </cell>
          <cell r="H747">
            <v>0</v>
          </cell>
        </row>
        <row r="748">
          <cell r="F748" t="str">
            <v>520210010</v>
          </cell>
          <cell r="G748" t="str">
            <v>Aportes al Bienestar del Personal</v>
          </cell>
          <cell r="H748">
            <v>0</v>
          </cell>
        </row>
        <row r="749">
          <cell r="F749" t="str">
            <v>520210011</v>
          </cell>
          <cell r="G749" t="str">
            <v>Ayuda Visitantes Extranjeros</v>
          </cell>
          <cell r="H749">
            <v>0</v>
          </cell>
        </row>
        <row r="750">
          <cell r="F750" t="str">
            <v>520210012</v>
          </cell>
          <cell r="G750" t="str">
            <v>Organismos Internacionales</v>
          </cell>
          <cell r="H750">
            <v>0</v>
          </cell>
        </row>
        <row r="751">
          <cell r="F751" t="str">
            <v>520210013</v>
          </cell>
          <cell r="G751" t="str">
            <v>Transf. Proyecto Parque Científico y Tecnológico</v>
          </cell>
          <cell r="H751">
            <v>0</v>
          </cell>
        </row>
        <row r="752">
          <cell r="F752" t="str">
            <v>520210014</v>
          </cell>
          <cell r="G752" t="str">
            <v>Consorcio Universidades</v>
          </cell>
          <cell r="H752">
            <v>0</v>
          </cell>
        </row>
        <row r="753">
          <cell r="F753" t="str">
            <v>520210017</v>
          </cell>
          <cell r="G753" t="str">
            <v>Tranferencia I.U.E.</v>
          </cell>
          <cell r="H753">
            <v>0</v>
          </cell>
        </row>
        <row r="754">
          <cell r="F754" t="str">
            <v>520210018</v>
          </cell>
          <cell r="G754" t="str">
            <v>Transferencia Instituto de la Construcción</v>
          </cell>
          <cell r="H754">
            <v>0</v>
          </cell>
        </row>
        <row r="755">
          <cell r="F755" t="str">
            <v>520210019</v>
          </cell>
          <cell r="G755" t="str">
            <v>Transferencia Consejo de Seguridad Nacional</v>
          </cell>
          <cell r="H755">
            <v>0</v>
          </cell>
        </row>
        <row r="756">
          <cell r="F756" t="str">
            <v>520210022</v>
          </cell>
          <cell r="G756" t="str">
            <v>Aporte Fundación Puelma</v>
          </cell>
          <cell r="H756">
            <v>0</v>
          </cell>
        </row>
        <row r="757">
          <cell r="F757" t="str">
            <v>8705</v>
          </cell>
          <cell r="G757" t="str">
            <v>Traspaso Aporte Soc.Desarrollo y Gestión</v>
          </cell>
          <cell r="H757">
            <v>0</v>
          </cell>
        </row>
        <row r="758">
          <cell r="F758" t="str">
            <v>520210023</v>
          </cell>
          <cell r="G758" t="str">
            <v>Transferencias a Otras Universidades</v>
          </cell>
          <cell r="H758">
            <v>0</v>
          </cell>
        </row>
        <row r="759">
          <cell r="F759" t="str">
            <v>520210024</v>
          </cell>
          <cell r="G759" t="str">
            <v>Aporte y Subvenciones a Fundaciones</v>
          </cell>
          <cell r="H759">
            <v>0</v>
          </cell>
        </row>
        <row r="761">
          <cell r="H761">
            <v>1845896</v>
          </cell>
        </row>
        <row r="762">
          <cell r="H762">
            <v>1845896</v>
          </cell>
        </row>
        <row r="763">
          <cell r="H763">
            <v>1765455</v>
          </cell>
        </row>
        <row r="764">
          <cell r="F764" t="str">
            <v>120301002</v>
          </cell>
          <cell r="G764" t="str">
            <v>Herramientas</v>
          </cell>
          <cell r="H764">
            <v>5149</v>
          </cell>
        </row>
        <row r="765">
          <cell r="F765" t="str">
            <v>120301003</v>
          </cell>
          <cell r="G765" t="str">
            <v>Muebles y Enseres</v>
          </cell>
          <cell r="H765">
            <v>102505</v>
          </cell>
        </row>
        <row r="766">
          <cell r="F766" t="str">
            <v>120301004</v>
          </cell>
          <cell r="G766" t="str">
            <v>Máquinas y Equipos</v>
          </cell>
          <cell r="H766">
            <v>1025123</v>
          </cell>
        </row>
        <row r="767">
          <cell r="F767" t="str">
            <v>120301006</v>
          </cell>
          <cell r="G767" t="str">
            <v>Obras de Arte</v>
          </cell>
          <cell r="H767">
            <v>0</v>
          </cell>
        </row>
        <row r="768">
          <cell r="F768" t="str">
            <v>120301007</v>
          </cell>
          <cell r="G768" t="str">
            <v>Equipamiento Científico Mayor</v>
          </cell>
          <cell r="H768">
            <v>0</v>
          </cell>
        </row>
        <row r="769">
          <cell r="F769" t="str">
            <v>8213</v>
          </cell>
          <cell r="G769" t="str">
            <v>Bienes No Inventariables</v>
          </cell>
          <cell r="H769">
            <v>0</v>
          </cell>
        </row>
        <row r="770">
          <cell r="F770" t="str">
            <v>120301009</v>
          </cell>
          <cell r="G770" t="str">
            <v>D. Aduana Intern. Equipos Química</v>
          </cell>
          <cell r="H770">
            <v>0</v>
          </cell>
        </row>
        <row r="771">
          <cell r="F771" t="str">
            <v>120301010</v>
          </cell>
          <cell r="G771" t="str">
            <v>Equipos Computacionales</v>
          </cell>
          <cell r="H771">
            <v>258292</v>
          </cell>
        </row>
        <row r="772">
          <cell r="F772" t="str">
            <v>120401002</v>
          </cell>
          <cell r="G772" t="str">
            <v>Paquetes Computacionales</v>
          </cell>
          <cell r="H772">
            <v>41117</v>
          </cell>
        </row>
        <row r="773">
          <cell r="F773" t="str">
            <v>120401003</v>
          </cell>
          <cell r="G773" t="str">
            <v>Maquinaria y Equipos en Comodato</v>
          </cell>
          <cell r="H773">
            <v>0</v>
          </cell>
        </row>
        <row r="774">
          <cell r="F774" t="str">
            <v>120401006</v>
          </cell>
          <cell r="G774" t="str">
            <v>Muebles y Enseres en Comodato</v>
          </cell>
          <cell r="H774">
            <v>1122</v>
          </cell>
        </row>
        <row r="775">
          <cell r="F775" t="str">
            <v>120401008</v>
          </cell>
          <cell r="G775" t="str">
            <v>Vehículos en Comodato</v>
          </cell>
          <cell r="H775">
            <v>0</v>
          </cell>
        </row>
        <row r="776">
          <cell r="F776" t="str">
            <v>120402007</v>
          </cell>
          <cell r="G776" t="str">
            <v>Maquinaria y Equipos Donados</v>
          </cell>
          <cell r="H776">
            <v>309494</v>
          </cell>
        </row>
        <row r="777">
          <cell r="F777" t="str">
            <v>120402004</v>
          </cell>
          <cell r="G777" t="str">
            <v>Vehículos Donados</v>
          </cell>
          <cell r="H777">
            <v>0</v>
          </cell>
        </row>
        <row r="778">
          <cell r="F778" t="str">
            <v>120402016</v>
          </cell>
          <cell r="G778" t="str">
            <v>Software Donado Fines Culturales</v>
          </cell>
          <cell r="H778">
            <v>6417</v>
          </cell>
        </row>
        <row r="779">
          <cell r="F779" t="str">
            <v>120402018</v>
          </cell>
          <cell r="G779" t="str">
            <v>Equipos Computacionales Donados</v>
          </cell>
          <cell r="H779">
            <v>16236</v>
          </cell>
        </row>
        <row r="780">
          <cell r="H780">
            <v>0</v>
          </cell>
        </row>
        <row r="781">
          <cell r="F781" t="str">
            <v>120301001</v>
          </cell>
          <cell r="G781" t="str">
            <v>Vehículos</v>
          </cell>
          <cell r="H781">
            <v>0</v>
          </cell>
        </row>
        <row r="782">
          <cell r="H782">
            <v>0</v>
          </cell>
        </row>
        <row r="783">
          <cell r="F783" t="str">
            <v>120101001</v>
          </cell>
          <cell r="G783" t="str">
            <v>Terrenos</v>
          </cell>
          <cell r="H783">
            <v>0</v>
          </cell>
        </row>
        <row r="784">
          <cell r="F784" t="str">
            <v>120101002</v>
          </cell>
          <cell r="G784" t="str">
            <v>Predios Agrícolas</v>
          </cell>
          <cell r="H784">
            <v>0</v>
          </cell>
        </row>
        <row r="785">
          <cell r="F785" t="str">
            <v>120201003</v>
          </cell>
          <cell r="G785" t="str">
            <v>Instalaciones</v>
          </cell>
          <cell r="H785">
            <v>0</v>
          </cell>
        </row>
        <row r="786">
          <cell r="F786" t="str">
            <v>120202100</v>
          </cell>
          <cell r="G786" t="str">
            <v>Edificio Torre Bellavista</v>
          </cell>
          <cell r="H786">
            <v>0</v>
          </cell>
        </row>
        <row r="787">
          <cell r="F787" t="str">
            <v>120207001</v>
          </cell>
          <cell r="G787" t="str">
            <v>Obras en Construcción Planta Física</v>
          </cell>
          <cell r="H787">
            <v>0</v>
          </cell>
        </row>
        <row r="788">
          <cell r="F788" t="str">
            <v>12020xxxx</v>
          </cell>
          <cell r="G788" t="str">
            <v>Obras en Construcción</v>
          </cell>
          <cell r="H788">
            <v>0</v>
          </cell>
        </row>
        <row r="789">
          <cell r="H789">
            <v>0</v>
          </cell>
        </row>
        <row r="790">
          <cell r="F790" t="str">
            <v>8209</v>
          </cell>
          <cell r="G790" t="str">
            <v>Mejora Planta Física</v>
          </cell>
          <cell r="H790">
            <v>0</v>
          </cell>
        </row>
        <row r="791">
          <cell r="F791" t="str">
            <v>8210</v>
          </cell>
          <cell r="G791" t="str">
            <v>Contrucción Bienes Raíces</v>
          </cell>
          <cell r="H791">
            <v>0</v>
          </cell>
        </row>
        <row r="792">
          <cell r="F792" t="str">
            <v>8220</v>
          </cell>
          <cell r="G792" t="str">
            <v>Obras Nuevas Mecesup</v>
          </cell>
          <cell r="H792">
            <v>0</v>
          </cell>
        </row>
        <row r="793">
          <cell r="F793" t="str">
            <v>8407</v>
          </cell>
          <cell r="G793" t="str">
            <v>Inversión</v>
          </cell>
          <cell r="H793">
            <v>0</v>
          </cell>
        </row>
        <row r="794">
          <cell r="H794">
            <v>80441</v>
          </cell>
        </row>
        <row r="795">
          <cell r="F795" t="str">
            <v>120401001</v>
          </cell>
          <cell r="G795" t="str">
            <v>Activos en Leasing</v>
          </cell>
          <cell r="H795">
            <v>72306</v>
          </cell>
        </row>
        <row r="796">
          <cell r="F796" t="str">
            <v>520101003</v>
          </cell>
          <cell r="G796" t="str">
            <v>Intereses por Leasing</v>
          </cell>
          <cell r="H796">
            <v>8135</v>
          </cell>
        </row>
        <row r="797">
          <cell r="H797">
            <v>0</v>
          </cell>
        </row>
        <row r="798">
          <cell r="H798">
            <v>0</v>
          </cell>
        </row>
        <row r="799">
          <cell r="H799">
            <v>0</v>
          </cell>
        </row>
        <row r="800">
          <cell r="F800" t="str">
            <v>INTERNO</v>
          </cell>
          <cell r="H800">
            <v>0</v>
          </cell>
        </row>
        <row r="801">
          <cell r="H801">
            <v>0</v>
          </cell>
        </row>
        <row r="802">
          <cell r="F802" t="str">
            <v>xxxxx</v>
          </cell>
          <cell r="H802">
            <v>0</v>
          </cell>
        </row>
        <row r="803">
          <cell r="H803">
            <v>0</v>
          </cell>
        </row>
        <row r="804">
          <cell r="F804" t="str">
            <v>130101001</v>
          </cell>
          <cell r="G804" t="str">
            <v>Compra de Acciones</v>
          </cell>
          <cell r="H804">
            <v>0</v>
          </cell>
        </row>
        <row r="805">
          <cell r="F805" t="str">
            <v>8705</v>
          </cell>
          <cell r="G805" t="str">
            <v>Traspaso Aporte Sociedad Desarrollo y Gestión</v>
          </cell>
          <cell r="H805">
            <v>0</v>
          </cell>
        </row>
        <row r="807">
          <cell r="H807">
            <v>823196</v>
          </cell>
        </row>
        <row r="808">
          <cell r="H808">
            <v>0</v>
          </cell>
        </row>
        <row r="809">
          <cell r="H809">
            <v>0</v>
          </cell>
        </row>
        <row r="810">
          <cell r="F810" t="str">
            <v>DATO</v>
          </cell>
          <cell r="G810" t="str">
            <v xml:space="preserve">Servicio Deuda </v>
          </cell>
          <cell r="H810">
            <v>0</v>
          </cell>
        </row>
        <row r="811">
          <cell r="F811" t="str">
            <v>520101001</v>
          </cell>
          <cell r="G811" t="str">
            <v>Intereses Deuda</v>
          </cell>
          <cell r="H811">
            <v>0</v>
          </cell>
        </row>
        <row r="812">
          <cell r="F812" t="str">
            <v>520101007</v>
          </cell>
          <cell r="G812" t="str">
            <v>Intereses  Bienestar</v>
          </cell>
          <cell r="H812">
            <v>0</v>
          </cell>
        </row>
        <row r="813">
          <cell r="F813" t="str">
            <v>520101010</v>
          </cell>
          <cell r="G813" t="str">
            <v>Intereses Deuda Corto Plazo</v>
          </cell>
          <cell r="H813">
            <v>0</v>
          </cell>
        </row>
        <row r="814">
          <cell r="H814">
            <v>0</v>
          </cell>
        </row>
        <row r="815">
          <cell r="F815" t="str">
            <v>XXXX</v>
          </cell>
          <cell r="H815">
            <v>0</v>
          </cell>
        </row>
        <row r="816">
          <cell r="H816">
            <v>0</v>
          </cell>
        </row>
        <row r="819">
          <cell r="H819">
            <v>823196</v>
          </cell>
        </row>
        <row r="820">
          <cell r="F820" t="str">
            <v>DATO</v>
          </cell>
          <cell r="G820" t="str">
            <v>Compr. Ptes. [Proy. o Programas en Ejecución]</v>
          </cell>
          <cell r="H820">
            <v>823196</v>
          </cell>
        </row>
        <row r="822">
          <cell r="H822">
            <v>300391</v>
          </cell>
        </row>
        <row r="823">
          <cell r="H823">
            <v>300391</v>
          </cell>
        </row>
        <row r="824">
          <cell r="F824" t="str">
            <v>Saldo Final Presupuestario</v>
          </cell>
          <cell r="H824">
            <v>300391</v>
          </cell>
        </row>
      </sheetData>
      <sheetData sheetId="6">
        <row r="13">
          <cell r="F13" t="str">
            <v>610104005</v>
          </cell>
          <cell r="G13" t="str">
            <v>Arancel P.S.U.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F15" t="str">
            <v>620307002</v>
          </cell>
          <cell r="G15" t="str">
            <v>Venta de Estampillas Universitarias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F16" t="str">
            <v>4802</v>
          </cell>
          <cell r="G16" t="str">
            <v xml:space="preserve">Venta de Estampillas 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H17">
            <v>-992226</v>
          </cell>
          <cell r="I17">
            <v>0</v>
          </cell>
          <cell r="J17">
            <v>8542796</v>
          </cell>
          <cell r="K17">
            <v>8542796</v>
          </cell>
        </row>
        <row r="18">
          <cell r="F18" t="str">
            <v>1300</v>
          </cell>
          <cell r="G18" t="str">
            <v>Venta de productos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F19" t="str">
            <v>1306</v>
          </cell>
          <cell r="G19" t="str">
            <v>Residuos(sangre, plasma, sueros)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F20" t="str">
            <v>1120</v>
          </cell>
          <cell r="G20" t="str">
            <v>Programas y Proyectos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1">
          <cell r="F21" t="str">
            <v>1122</v>
          </cell>
          <cell r="G21" t="str">
            <v>Actividad de Extensión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F22" t="str">
            <v>1223</v>
          </cell>
          <cell r="G22" t="str">
            <v>Revalidación de Título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F23" t="str">
            <v>1224</v>
          </cell>
          <cell r="G23" t="str">
            <v>Ingresos por D° de Autor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F24" t="str">
            <v>610101006</v>
          </cell>
          <cell r="G24" t="str">
            <v>Ingresos Alumnos Libres</v>
          </cell>
          <cell r="H24">
            <v>-9</v>
          </cell>
          <cell r="I24">
            <v>0</v>
          </cell>
          <cell r="J24">
            <v>9557</v>
          </cell>
          <cell r="K24">
            <v>9557</v>
          </cell>
        </row>
        <row r="25">
          <cell r="F25" t="str">
            <v>610101011</v>
          </cell>
          <cell r="G25" t="str">
            <v>Ingresos Alumnos Semestre de Verano</v>
          </cell>
          <cell r="H25">
            <v>-158</v>
          </cell>
          <cell r="I25">
            <v>0</v>
          </cell>
          <cell r="J25">
            <v>0</v>
          </cell>
          <cell r="K25">
            <v>0</v>
          </cell>
        </row>
        <row r="26">
          <cell r="F26" t="str">
            <v>610101013</v>
          </cell>
          <cell r="G26" t="str">
            <v>Matrícula de Enseñanza Pre Básica, Básica y Media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</row>
        <row r="27">
          <cell r="F27" t="str">
            <v>610101014</v>
          </cell>
          <cell r="G27" t="str">
            <v>Aranceles de Enseñanza Pre Básica, Básica y Media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F28" t="str">
            <v>610101015</v>
          </cell>
          <cell r="G28" t="str">
            <v>Cuota de Incorporación M.Salas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F29" t="str">
            <v>1220</v>
          </cell>
          <cell r="G29" t="str">
            <v>Otras Prest.Serv. Univers.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F30" t="str">
            <v>610102001</v>
          </cell>
          <cell r="G30" t="str">
            <v>Eventos Científicos y Artísticos</v>
          </cell>
          <cell r="H30">
            <v>0</v>
          </cell>
          <cell r="I30">
            <v>0</v>
          </cell>
          <cell r="J30">
            <v>83832</v>
          </cell>
          <cell r="K30">
            <v>83832</v>
          </cell>
        </row>
        <row r="31">
          <cell r="F31" t="str">
            <v>610102002</v>
          </cell>
          <cell r="G31" t="str">
            <v>Educación Continua</v>
          </cell>
          <cell r="H31">
            <v>0</v>
          </cell>
          <cell r="I31">
            <v>0</v>
          </cell>
          <cell r="J31">
            <v>3776048</v>
          </cell>
          <cell r="K31">
            <v>3776048</v>
          </cell>
        </row>
        <row r="32">
          <cell r="F32" t="str">
            <v>610102003</v>
          </cell>
          <cell r="G32" t="str">
            <v>Representación e Interpretación Artística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F33" t="str">
            <v>1204</v>
          </cell>
          <cell r="G33" t="str">
            <v>Lavado ,  Reparación y Confección de Ropa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F34" t="str">
            <v>610102005</v>
          </cell>
          <cell r="G34" t="str">
            <v>Escuela de Temporada y Cursos de Extensión</v>
          </cell>
          <cell r="H34">
            <v>0</v>
          </cell>
          <cell r="I34">
            <v>0</v>
          </cell>
          <cell r="J34">
            <v>639520</v>
          </cell>
          <cell r="K34">
            <v>639520</v>
          </cell>
        </row>
        <row r="35">
          <cell r="F35" t="str">
            <v>610102006</v>
          </cell>
          <cell r="G35" t="str">
            <v>Cursos de Deportes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F36" t="str">
            <v>610102007</v>
          </cell>
          <cell r="G36" t="str">
            <v>Entradas a Centros Culturales  y Exposiciones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F37" t="str">
            <v>610103001</v>
          </cell>
          <cell r="G37" t="str">
            <v>Prestación Servicios Generales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F38" t="str">
            <v>610103002</v>
          </cell>
          <cell r="G38" t="str">
            <v>De Asesoría y Consultoría Externa</v>
          </cell>
          <cell r="H38">
            <v>0</v>
          </cell>
          <cell r="I38">
            <v>0</v>
          </cell>
          <cell r="J38">
            <v>30509</v>
          </cell>
          <cell r="K38">
            <v>30509</v>
          </cell>
        </row>
        <row r="39">
          <cell r="F39" t="str">
            <v>610103003</v>
          </cell>
          <cell r="G39" t="str">
            <v>Programas y Cursos de Capacitación Ocupacional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F40" t="str">
            <v>610103005</v>
          </cell>
          <cell r="G40" t="str">
            <v>Otras Prestaciones de Servicios (sin M.Salas)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  <row r="41">
          <cell r="F41" t="str">
            <v>1207</v>
          </cell>
          <cell r="G41" t="str">
            <v>Médicos y Hospitalarios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F42" t="str">
            <v>1208</v>
          </cell>
          <cell r="G42" t="str">
            <v>Otras Prestaciones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</row>
        <row r="43">
          <cell r="F43" t="str">
            <v>610103007</v>
          </cell>
          <cell r="G43" t="str">
            <v>Prestaciones Médicas y Hospitalarias</v>
          </cell>
          <cell r="H43">
            <v>-57871</v>
          </cell>
          <cell r="I43">
            <v>0</v>
          </cell>
          <cell r="J43">
            <v>0</v>
          </cell>
          <cell r="K43">
            <v>0</v>
          </cell>
        </row>
        <row r="44">
          <cell r="F44" t="str">
            <v>610103008</v>
          </cell>
          <cell r="G44" t="str">
            <v>Cuota Afiliación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F45" t="str">
            <v>610103011</v>
          </cell>
          <cell r="G45" t="str">
            <v>Prestaciones Médicas Ambulatorias Isapres</v>
          </cell>
          <cell r="H45">
            <v>-113702</v>
          </cell>
          <cell r="I45">
            <v>0</v>
          </cell>
          <cell r="J45">
            <v>0</v>
          </cell>
          <cell r="K45">
            <v>0</v>
          </cell>
        </row>
        <row r="46">
          <cell r="F46" t="str">
            <v>610103012</v>
          </cell>
          <cell r="G46" t="str">
            <v>Prestaciones Médicas Ambulatorias Fonasa</v>
          </cell>
          <cell r="H46">
            <v>-86125</v>
          </cell>
          <cell r="I46">
            <v>0</v>
          </cell>
          <cell r="J46">
            <v>0</v>
          </cell>
          <cell r="K46">
            <v>0</v>
          </cell>
        </row>
        <row r="47">
          <cell r="F47" t="str">
            <v>610103013</v>
          </cell>
          <cell r="G47" t="str">
            <v>Prestaciones Médicas Ambulatorias S.S.M.N.</v>
          </cell>
          <cell r="H47">
            <v>-1406</v>
          </cell>
          <cell r="I47">
            <v>0</v>
          </cell>
          <cell r="J47">
            <v>0</v>
          </cell>
          <cell r="K47">
            <v>0</v>
          </cell>
        </row>
        <row r="48">
          <cell r="F48" t="str">
            <v>610103014</v>
          </cell>
          <cell r="G48" t="str">
            <v>Prestaciones Médicas Ambulatorias Particular</v>
          </cell>
          <cell r="H48">
            <v>-35621</v>
          </cell>
          <cell r="I48">
            <v>0</v>
          </cell>
          <cell r="J48">
            <v>0</v>
          </cell>
          <cell r="K48">
            <v>0</v>
          </cell>
        </row>
        <row r="49">
          <cell r="F49" t="str">
            <v>610103015</v>
          </cell>
          <cell r="G49" t="str">
            <v>Prestaciones Médicas Hospitalarias Isapres</v>
          </cell>
          <cell r="H49">
            <v>-437072</v>
          </cell>
          <cell r="I49">
            <v>0</v>
          </cell>
          <cell r="J49">
            <v>0</v>
          </cell>
          <cell r="K49">
            <v>0</v>
          </cell>
        </row>
        <row r="50">
          <cell r="F50" t="str">
            <v>610103016</v>
          </cell>
          <cell r="G50" t="str">
            <v>Prestaciones Médicas Hospitalarias Fonasa</v>
          </cell>
          <cell r="H50">
            <v>-247339</v>
          </cell>
          <cell r="I50">
            <v>0</v>
          </cell>
          <cell r="J50">
            <v>0</v>
          </cell>
          <cell r="K50">
            <v>0</v>
          </cell>
        </row>
        <row r="51">
          <cell r="F51" t="str">
            <v>610103017</v>
          </cell>
          <cell r="G51" t="str">
            <v>Prestaciones Médicas Hospitalarias S.S.M.N.</v>
          </cell>
          <cell r="H51">
            <v>-5271</v>
          </cell>
          <cell r="I51">
            <v>0</v>
          </cell>
          <cell r="J51">
            <v>0</v>
          </cell>
          <cell r="K51">
            <v>0</v>
          </cell>
        </row>
        <row r="52">
          <cell r="F52" t="str">
            <v>610103018</v>
          </cell>
          <cell r="G52" t="str">
            <v>Prestaciones Médicas Hospitalarias Particular</v>
          </cell>
          <cell r="H52">
            <v>-6881</v>
          </cell>
          <cell r="I52">
            <v>0</v>
          </cell>
          <cell r="J52">
            <v>0</v>
          </cell>
          <cell r="K52">
            <v>0</v>
          </cell>
        </row>
        <row r="53">
          <cell r="F53" t="str">
            <v>610103019</v>
          </cell>
          <cell r="G53" t="str">
            <v>Imprenta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F54" t="str">
            <v>610103020</v>
          </cell>
          <cell r="G54" t="str">
            <v>Exámenes de laboratorio</v>
          </cell>
          <cell r="H54">
            <v>0</v>
          </cell>
          <cell r="I54">
            <v>0</v>
          </cell>
          <cell r="J54">
            <v>1615369</v>
          </cell>
          <cell r="K54">
            <v>1615369</v>
          </cell>
        </row>
        <row r="55">
          <cell r="F55" t="str">
            <v>610103021</v>
          </cell>
          <cell r="G55" t="str">
            <v>Exámenes Médicos Especializados</v>
          </cell>
          <cell r="H55">
            <v>0</v>
          </cell>
          <cell r="I55">
            <v>0</v>
          </cell>
          <cell r="J55">
            <v>178309</v>
          </cell>
          <cell r="K55">
            <v>178309</v>
          </cell>
        </row>
        <row r="56">
          <cell r="F56" t="str">
            <v>610103022</v>
          </cell>
          <cell r="G56" t="str">
            <v>Análisis de Laboratorio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F57" t="str">
            <v>610103023</v>
          </cell>
          <cell r="G57" t="str">
            <v>Análisis de Materiales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F58" t="str">
            <v>610103024</v>
          </cell>
          <cell r="G58" t="str">
            <v>Servicios de Ingeniería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F59" t="str">
            <v>610103025</v>
          </cell>
          <cell r="G59" t="str">
            <v>Servicios de Computación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F60" t="str">
            <v>610103026</v>
          </cell>
          <cell r="G60" t="str">
            <v>Toma de Encuesta/ y exámenes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F61" t="str">
            <v>610103027</v>
          </cell>
          <cell r="G61" t="str">
            <v>Lavado ,  Reparación y Confección de Ropa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F62" t="str">
            <v>610103028</v>
          </cell>
          <cell r="G62" t="str">
            <v>Cuotas de Socios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</row>
        <row r="63">
          <cell r="F63" t="str">
            <v>610103029</v>
          </cell>
          <cell r="G63" t="str">
            <v>Revalidación de Título</v>
          </cell>
          <cell r="H63">
            <v>-1</v>
          </cell>
          <cell r="I63">
            <v>0</v>
          </cell>
          <cell r="J63">
            <v>126657</v>
          </cell>
          <cell r="K63">
            <v>126657</v>
          </cell>
        </row>
        <row r="64">
          <cell r="F64" t="str">
            <v>1218</v>
          </cell>
          <cell r="G64" t="str">
            <v>Prestaciones  Ambulatorias Serv. Universitarios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</row>
        <row r="65">
          <cell r="F65" t="str">
            <v>1219</v>
          </cell>
          <cell r="G65" t="str">
            <v>Prestaciones  Hospitalarias Serv. Universitarios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F66" t="str">
            <v>610103030</v>
          </cell>
          <cell r="G66" t="str">
            <v>Toma de Exámenes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F67" t="str">
            <v>610103031</v>
          </cell>
          <cell r="G67" t="str">
            <v>Auspicios</v>
          </cell>
          <cell r="H67">
            <v>0</v>
          </cell>
          <cell r="I67">
            <v>0</v>
          </cell>
          <cell r="J67">
            <v>45245</v>
          </cell>
          <cell r="K67">
            <v>45245</v>
          </cell>
        </row>
        <row r="68">
          <cell r="F68" t="str">
            <v>610103032</v>
          </cell>
          <cell r="G68" t="str">
            <v>Servicios de Mantención y Reparación de Equipos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F69" t="str">
            <v>610103033</v>
          </cell>
          <cell r="G69" t="str">
            <v>Servicios Centro Tecnológico de la Madera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F70" t="str">
            <v>610103034</v>
          </cell>
          <cell r="G70" t="str">
            <v>Uso Bibliotecas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F71" t="str">
            <v>610103035</v>
          </cell>
          <cell r="G71" t="str">
            <v>Servicios Agrícolas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F72" t="str">
            <v>610103036</v>
          </cell>
          <cell r="G72" t="str">
            <v>Restauración Ambiental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F73" t="str">
            <v>610104001</v>
          </cell>
          <cell r="G73" t="str">
            <v>Ingreso NASA Financiamiento Gasto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F74" t="str">
            <v>610104003</v>
          </cell>
          <cell r="G74" t="str">
            <v>Proyectos de Investigación</v>
          </cell>
          <cell r="H74">
            <v>-741</v>
          </cell>
          <cell r="I74">
            <v>0</v>
          </cell>
          <cell r="J74">
            <v>2015983</v>
          </cell>
          <cell r="K74">
            <v>2015983</v>
          </cell>
        </row>
        <row r="75">
          <cell r="F75" t="str">
            <v>610104004</v>
          </cell>
          <cell r="G75" t="str">
            <v>Ingresos Proyectos Investigación Tercero Dólar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F76" t="str">
            <v>610104013</v>
          </cell>
          <cell r="G76" t="str">
            <v xml:space="preserve">Cuota de Incorporación 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F77" t="str">
            <v>610104014</v>
          </cell>
          <cell r="G77" t="str">
            <v>Ingresos por Postulaciones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F78" t="str">
            <v>610104015</v>
          </cell>
          <cell r="G78" t="str">
            <v>Cuota de Solidaridad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F79" t="str">
            <v>610104020</v>
          </cell>
          <cell r="G79" t="str">
            <v>Menor Provisión Bonif. Compensatoria Pers. No Académico</v>
          </cell>
          <cell r="H79">
            <v>-12</v>
          </cell>
          <cell r="I79">
            <v>0</v>
          </cell>
          <cell r="J79">
            <v>0</v>
          </cell>
          <cell r="K79">
            <v>0</v>
          </cell>
        </row>
        <row r="80">
          <cell r="F80" t="str">
            <v>3402</v>
          </cell>
          <cell r="G80" t="str">
            <v>Venta de Servicios (Años Anteriores)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</row>
        <row r="81">
          <cell r="F81" t="str">
            <v>3403</v>
          </cell>
          <cell r="G81" t="str">
            <v>Venta de Productos (Años Anteriores)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</row>
        <row r="82">
          <cell r="F82" t="str">
            <v>620301003</v>
          </cell>
          <cell r="G82" t="str">
            <v>Casinos y Hogares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</row>
        <row r="83">
          <cell r="F83" t="str">
            <v>620303006</v>
          </cell>
          <cell r="G83" t="str">
            <v>Intereses Morosidad Enseñanza Básica y Media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F84" t="str">
            <v>620307001</v>
          </cell>
          <cell r="G84" t="str">
            <v>Venta de Bienes Generales</v>
          </cell>
          <cell r="H84">
            <v>-17</v>
          </cell>
          <cell r="I84">
            <v>0</v>
          </cell>
          <cell r="J84">
            <v>0</v>
          </cell>
          <cell r="K84">
            <v>0</v>
          </cell>
        </row>
        <row r="85">
          <cell r="F85" t="str">
            <v>620307004</v>
          </cell>
          <cell r="G85" t="str">
            <v>Costo venta de Bienes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</row>
        <row r="86">
          <cell r="F86" t="str">
            <v>620307005</v>
          </cell>
          <cell r="G86" t="str">
            <v>Licores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</row>
        <row r="87">
          <cell r="F87" t="str">
            <v>620307006</v>
          </cell>
          <cell r="G87" t="str">
            <v>Animales</v>
          </cell>
          <cell r="H87">
            <v>0</v>
          </cell>
          <cell r="I87">
            <v>0</v>
          </cell>
          <cell r="J87">
            <v>17903</v>
          </cell>
          <cell r="K87">
            <v>17903</v>
          </cell>
        </row>
        <row r="88">
          <cell r="F88" t="str">
            <v>620307007</v>
          </cell>
          <cell r="G88" t="str">
            <v>Libros,Revistas,Apuntes</v>
          </cell>
          <cell r="H88">
            <v>0</v>
          </cell>
          <cell r="I88">
            <v>0</v>
          </cell>
          <cell r="J88">
            <v>1058</v>
          </cell>
          <cell r="K88">
            <v>1058</v>
          </cell>
        </row>
        <row r="89">
          <cell r="F89" t="str">
            <v>620307009</v>
          </cell>
          <cell r="G89" t="str">
            <v>Venta de Arena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F90" t="str">
            <v>620307010</v>
          </cell>
          <cell r="G90" t="str">
            <v>Fotocopias</v>
          </cell>
          <cell r="H90">
            <v>0</v>
          </cell>
          <cell r="I90">
            <v>0</v>
          </cell>
          <cell r="J90">
            <v>2806</v>
          </cell>
          <cell r="K90">
            <v>2806</v>
          </cell>
        </row>
        <row r="91">
          <cell r="F91" t="str">
            <v>620307011</v>
          </cell>
          <cell r="G91" t="str">
            <v>Materiales para Conservación de Docum.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F92" t="str">
            <v>620307012</v>
          </cell>
          <cell r="G92" t="str">
            <v>Agrícolas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F93" t="str">
            <v>620307013</v>
          </cell>
          <cell r="G93" t="str">
            <v>Muebles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F94" t="str">
            <v>620307014</v>
          </cell>
          <cell r="G94" t="str">
            <v>Venta de Fotografias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F95" t="str">
            <v>620307015</v>
          </cell>
          <cell r="G95" t="str">
            <v>Residuos y Dehechos Plásticos, madera, papel y otros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F96" t="str">
            <v>620307016</v>
          </cell>
          <cell r="G96" t="str">
            <v>Agua Destilada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F97" t="str">
            <v>620307017</v>
          </cell>
          <cell r="G97" t="str">
            <v>Venta de reactivos químicos y material fungible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F98" t="str">
            <v>620307018</v>
          </cell>
          <cell r="G98" t="str">
            <v>Venta de artículos promocionales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F99" t="str">
            <v>620307019</v>
          </cell>
          <cell r="G99" t="str">
            <v>Despachos de productos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F100" t="str">
            <v>620307020</v>
          </cell>
          <cell r="G100" t="str">
            <v>Alimentos de Animales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F101" t="str">
            <v>620307021</v>
          </cell>
          <cell r="G101" t="str">
            <v>Productos farmacéuticos veterinarios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F102" t="str">
            <v>620307022</v>
          </cell>
          <cell r="G102" t="str">
            <v>Venta de Producto Farmacéuticos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F103" t="str">
            <v>620307023</v>
          </cell>
          <cell r="G103" t="str">
            <v>Venta de Preservativos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F104" t="str">
            <v>620307024</v>
          </cell>
          <cell r="G104" t="str">
            <v>Venta Material Audiovisual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H105">
            <v>0</v>
          </cell>
          <cell r="I105">
            <v>159218</v>
          </cell>
          <cell r="J105">
            <v>77727</v>
          </cell>
          <cell r="K105">
            <v>77727</v>
          </cell>
        </row>
        <row r="106">
          <cell r="H106">
            <v>0</v>
          </cell>
          <cell r="I106">
            <v>0</v>
          </cell>
          <cell r="J106">
            <v>77727</v>
          </cell>
          <cell r="K106">
            <v>77727</v>
          </cell>
        </row>
        <row r="107">
          <cell r="F107" t="str">
            <v>1400</v>
          </cell>
          <cell r="G107" t="str">
            <v>Renta de Inversiones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F108" t="str">
            <v>620102001</v>
          </cell>
          <cell r="G108" t="str">
            <v>Arriendo de Bienes Propios</v>
          </cell>
          <cell r="H108">
            <v>0</v>
          </cell>
          <cell r="I108">
            <v>0</v>
          </cell>
          <cell r="J108">
            <v>77727</v>
          </cell>
          <cell r="K108">
            <v>77727</v>
          </cell>
        </row>
        <row r="109">
          <cell r="F109" t="str">
            <v>620102002</v>
          </cell>
          <cell r="G109" t="str">
            <v>Arriendo de Bienes de Tercero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F110" t="str">
            <v>620102005</v>
          </cell>
          <cell r="G110" t="str">
            <v>Arriendo Recintos Deportivos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</row>
        <row r="111">
          <cell r="H111">
            <v>0</v>
          </cell>
          <cell r="I111">
            <v>159218</v>
          </cell>
          <cell r="J111">
            <v>0</v>
          </cell>
          <cell r="K111">
            <v>0</v>
          </cell>
        </row>
        <row r="112">
          <cell r="F112" t="str">
            <v>620101001</v>
          </cell>
          <cell r="G112" t="str">
            <v>Intereses por Depósitos a Plazo (Neto)</v>
          </cell>
          <cell r="H112">
            <v>0</v>
          </cell>
          <cell r="I112">
            <v>159218</v>
          </cell>
          <cell r="J112">
            <v>0</v>
          </cell>
          <cell r="K112">
            <v>0</v>
          </cell>
        </row>
        <row r="113"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F114" t="str">
            <v>620102004</v>
          </cell>
          <cell r="G114" t="str">
            <v>Dividendo Percibidos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F115" t="str">
            <v>Falta</v>
          </cell>
          <cell r="G115" t="str">
            <v>Dividendos Otras Acciones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</row>
        <row r="116"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F117" t="str">
            <v>1405</v>
          </cell>
          <cell r="G117" t="str">
            <v>Otras Rentas de Inversiones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F118" t="str">
            <v>620101002</v>
          </cell>
          <cell r="G118" t="str">
            <v>Intereses Readecuación Planta Física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F119" t="str">
            <v>620101009</v>
          </cell>
          <cell r="G119" t="str">
            <v>Interés Préstamo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F120" t="str">
            <v>620101010</v>
          </cell>
          <cell r="G120" t="str">
            <v>Intereses Becas Syff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F121" t="str">
            <v>620101011</v>
          </cell>
          <cell r="G121" t="str">
            <v>Intereses por Préstamos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F122" t="str">
            <v>2122</v>
          </cell>
          <cell r="G122" t="str">
            <v>Intereses por Cuentas Corrientes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F123" t="str">
            <v>3404</v>
          </cell>
          <cell r="G123" t="str">
            <v>Renta de Inversiones (Años Anteriores)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</row>
        <row r="124">
          <cell r="H124">
            <v>0</v>
          </cell>
          <cell r="I124">
            <v>0</v>
          </cell>
          <cell r="J124">
            <v>4554996</v>
          </cell>
          <cell r="K124">
            <v>4554996</v>
          </cell>
        </row>
        <row r="125"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F127" t="str">
            <v>610101001</v>
          </cell>
          <cell r="G127" t="str">
            <v>Derecho Básicos de Pregrado [Fondo General]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F129" t="str">
            <v>610101003</v>
          </cell>
          <cell r="G129" t="str">
            <v>Ingreso Postgrado Derecho Institucional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F130" t="str">
            <v>610101010</v>
          </cell>
          <cell r="G130" t="str">
            <v>Derechos Básicos Postgrado (Sistema)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F131" t="str">
            <v>1105</v>
          </cell>
          <cell r="G131" t="str">
            <v>D° Básicos Post-Título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F132" t="str">
            <v>Falta</v>
          </cell>
          <cell r="G132" t="str">
            <v>Ingresos de Postgrado /D° de Inscripción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H133">
            <v>0</v>
          </cell>
          <cell r="I133">
            <v>0</v>
          </cell>
          <cell r="J133">
            <v>144</v>
          </cell>
          <cell r="K133">
            <v>144</v>
          </cell>
        </row>
        <row r="134">
          <cell r="F134" t="str">
            <v>INTERNO</v>
          </cell>
          <cell r="G134" t="str">
            <v>BECAS INTERNAS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F135" t="str">
            <v>8408</v>
          </cell>
          <cell r="G135" t="str">
            <v>Devolución Aranceles (Años Anteriores)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</row>
        <row r="136">
          <cell r="F136" t="str">
            <v>8507</v>
          </cell>
          <cell r="G136" t="str">
            <v>Devolución Aranceles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</row>
        <row r="137">
          <cell r="F137" t="str">
            <v>8519</v>
          </cell>
          <cell r="G137" t="str">
            <v>Cheques Protestado Aranceles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F138" t="str">
            <v>8710</v>
          </cell>
          <cell r="G138" t="str">
            <v>Fdo. Solid. Egresos Deudores Cruzados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F139" t="str">
            <v>9557</v>
          </cell>
          <cell r="G139" t="str">
            <v>Compra de Cartera al Fondo General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F140" t="str">
            <v>220401008</v>
          </cell>
          <cell r="G140" t="str">
            <v>Devolución Recaud.Crédito Deudores Cruzados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F141" t="str">
            <v>610101002</v>
          </cell>
          <cell r="G141" t="str">
            <v xml:space="preserve">Ingresos Pregrado Aranceles Carrera (Rec. Caja Sistema)  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F142" t="str">
            <v>1109</v>
          </cell>
          <cell r="G142" t="str">
            <v xml:space="preserve">Recaudación Banco 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F143" t="str">
            <v>1110</v>
          </cell>
          <cell r="G143" t="str">
            <v>Recaudación Caja Fuera Sistema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F144" t="str">
            <v>1111</v>
          </cell>
          <cell r="G144" t="str">
            <v>Cheques Diferido Aranceles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</row>
        <row r="145">
          <cell r="F145" t="str">
            <v>1112</v>
          </cell>
          <cell r="G145" t="str">
            <v>Recaudación DICOM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</row>
        <row r="146">
          <cell r="F146" t="str">
            <v>211601004</v>
          </cell>
          <cell r="G146" t="str">
            <v>Cheques Caducados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G147" t="str">
            <v>Documentos por Cobrar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F148" t="str">
            <v>110503003</v>
          </cell>
          <cell r="G148" t="str">
            <v>Cheques Protestado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F149" t="str">
            <v>130505001</v>
          </cell>
          <cell r="G149" t="str">
            <v>Crédiro Reprogr. Tipo 4 Largo Plazo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G150" t="str">
            <v>BECAS EXTERNAS: Bicentenario, J.Gómez M., Pedag. y Otras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F151" t="str">
            <v>1602</v>
          </cell>
          <cell r="G151" t="str">
            <v>Becas de Reparación (Fdo. Desarrollo)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F152" t="str">
            <v>1703</v>
          </cell>
          <cell r="G152" t="str">
            <v>Aporte S/ Ley  19.083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F153" t="str">
            <v>110503004</v>
          </cell>
          <cell r="G153" t="str">
            <v>Cheques Protestados Aranceles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F154" t="str">
            <v>620301014</v>
          </cell>
          <cell r="G154" t="str">
            <v>Recuperación Créditos Castigado (FSCU)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F155" t="str">
            <v>620303001</v>
          </cell>
          <cell r="G155" t="str">
            <v>Intereses Aranceles y Derechos de Pregrado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F156" t="str">
            <v>620303002</v>
          </cell>
          <cell r="G156" t="str">
            <v>Intereses Deudores y Otros</v>
          </cell>
          <cell r="H156">
            <v>0</v>
          </cell>
          <cell r="I156">
            <v>0</v>
          </cell>
          <cell r="J156">
            <v>144</v>
          </cell>
          <cell r="K156">
            <v>144</v>
          </cell>
        </row>
        <row r="157">
          <cell r="F157" t="str">
            <v>620306003</v>
          </cell>
          <cell r="G157" t="str">
            <v>Ajuste Aranceles y Derecho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F158" t="str">
            <v>110604001</v>
          </cell>
          <cell r="G158" t="str">
            <v>Ctas. Por Cobrar al Fisco Corto Plazo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F159" t="str">
            <v>110412001</v>
          </cell>
          <cell r="G159" t="str">
            <v>Recaudación Caja Crédito Universitario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F160" t="str">
            <v>110412002</v>
          </cell>
          <cell r="G160" t="str">
            <v>Recaudación Banco Crédito Universitario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F161" t="str">
            <v>110412003</v>
          </cell>
          <cell r="G161" t="str">
            <v>Recaudación Tesorería Gral. de la  República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F162" t="str">
            <v>110403006</v>
          </cell>
          <cell r="G162" t="str">
            <v>Recaudación Crédito Fiscal Univers. ORSAN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</row>
        <row r="163">
          <cell r="F163" t="str">
            <v>110413001</v>
          </cell>
          <cell r="G163" t="str">
            <v>Crédito Reprogramado Ley N° 19.848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</row>
        <row r="164">
          <cell r="F164" t="str">
            <v>110610010</v>
          </cell>
          <cell r="G164" t="str">
            <v>Otros Deudores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F165" t="str">
            <v>110406011</v>
          </cell>
          <cell r="G165" t="str">
            <v>Fdo. Solid. Recaudac. Deudores Cruzados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F166" t="str">
            <v>XXXX</v>
          </cell>
          <cell r="G166" t="str">
            <v>ARANCELES AÑOS ANTERIORES PREGRADO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F167" t="str">
            <v>211618004</v>
          </cell>
          <cell r="G167" t="str">
            <v>Vta. Cartera Fdo. Solidario c/c I. Propios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F168" t="str">
            <v>211618003</v>
          </cell>
          <cell r="G168" t="str">
            <v>Vta.Cartera Fdo. Solidario c/c A. Fiscal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F169" t="str">
            <v>620309055</v>
          </cell>
          <cell r="G169" t="str">
            <v>Becas Financiadas por los Organismos   [Operac. Interorg.]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F170" t="str">
            <v>620305005</v>
          </cell>
          <cell r="G170" t="str">
            <v>Recuperación gastos cobranza (FSCU)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F171" t="str">
            <v>620305006</v>
          </cell>
          <cell r="G171" t="str">
            <v>Recuperación Gastos de Cobranza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H172">
            <v>0</v>
          </cell>
          <cell r="I172">
            <v>0</v>
          </cell>
          <cell r="J172">
            <v>4554852</v>
          </cell>
          <cell r="K172">
            <v>4554852</v>
          </cell>
        </row>
        <row r="173">
          <cell r="F173" t="str">
            <v>1121</v>
          </cell>
          <cell r="G173" t="str">
            <v>Ingresos Magister BID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F174" t="str">
            <v>610101004</v>
          </cell>
          <cell r="G174" t="str">
            <v xml:space="preserve">Ingresos Postgrado Arancel </v>
          </cell>
          <cell r="H174">
            <v>0</v>
          </cell>
          <cell r="I174">
            <v>0</v>
          </cell>
          <cell r="J174">
            <v>540622</v>
          </cell>
          <cell r="K174">
            <v>540622</v>
          </cell>
        </row>
        <row r="175">
          <cell r="F175" t="str">
            <v>610101009</v>
          </cell>
          <cell r="G175" t="str">
            <v>Ingresos de Postítulo</v>
          </cell>
          <cell r="H175">
            <v>0</v>
          </cell>
          <cell r="I175">
            <v>0</v>
          </cell>
          <cell r="J175">
            <v>3887135</v>
          </cell>
          <cell r="K175">
            <v>3887135</v>
          </cell>
        </row>
        <row r="176">
          <cell r="F176" t="str">
            <v>610101017</v>
          </cell>
          <cell r="G176" t="str">
            <v>Ingresos Doctorados Acreditados</v>
          </cell>
          <cell r="H176">
            <v>0</v>
          </cell>
          <cell r="I176">
            <v>0</v>
          </cell>
          <cell r="J176">
            <v>125678</v>
          </cell>
          <cell r="K176">
            <v>125678</v>
          </cell>
        </row>
        <row r="177">
          <cell r="F177" t="str">
            <v>610101018</v>
          </cell>
          <cell r="G177" t="str">
            <v>Ingresos Doctorados No Acreditados</v>
          </cell>
          <cell r="H177">
            <v>0</v>
          </cell>
          <cell r="I177">
            <v>0</v>
          </cell>
          <cell r="J177">
            <v>1417</v>
          </cell>
          <cell r="K177">
            <v>1417</v>
          </cell>
        </row>
        <row r="178">
          <cell r="F178" t="str">
            <v>610101003</v>
          </cell>
          <cell r="G178" t="str">
            <v>Ingresos  Postgrado Der. Instit.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F179" t="str">
            <v>1123</v>
          </cell>
          <cell r="G179" t="str">
            <v>Otros Derechos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F180" t="str">
            <v>1124</v>
          </cell>
          <cell r="G180" t="str">
            <v>Toma de Exámenes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F181" t="str">
            <v>1125</v>
          </cell>
          <cell r="G181" t="str">
            <v>Ingresos Postítulo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F182" t="str">
            <v>620303005</v>
          </cell>
          <cell r="G182" t="str">
            <v>Intereses Aranceles y D° Postgrado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F183" t="str">
            <v>3401</v>
          </cell>
          <cell r="G183" t="str">
            <v>Ingresos de Docencia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H184">
            <v>0</v>
          </cell>
          <cell r="I184">
            <v>0</v>
          </cell>
          <cell r="J184">
            <v>980</v>
          </cell>
          <cell r="K184">
            <v>980</v>
          </cell>
        </row>
        <row r="185">
          <cell r="H185">
            <v>0</v>
          </cell>
          <cell r="I185">
            <v>0</v>
          </cell>
          <cell r="J185">
            <v>980</v>
          </cell>
          <cell r="K185">
            <v>980</v>
          </cell>
        </row>
        <row r="186">
          <cell r="F186" t="str">
            <v>620301013</v>
          </cell>
          <cell r="G186" t="str">
            <v>Utilidades por Venta de Activos Físicos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</row>
        <row r="187">
          <cell r="F187" t="str">
            <v>620307003</v>
          </cell>
          <cell r="G187" t="str">
            <v>Venta de bienes Muebles</v>
          </cell>
          <cell r="H187">
            <v>0</v>
          </cell>
          <cell r="I187">
            <v>0</v>
          </cell>
          <cell r="J187">
            <v>980</v>
          </cell>
          <cell r="K187">
            <v>980</v>
          </cell>
        </row>
        <row r="188">
          <cell r="F188" t="str">
            <v>3410</v>
          </cell>
          <cell r="G188" t="str">
            <v>Venta de Activos Físicos (Años Anteriores)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F190" t="str">
            <v>2101</v>
          </cell>
          <cell r="G190" t="str">
            <v xml:space="preserve"> Intereses Ganados Venta  RTU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F191" t="str">
            <v>2140</v>
          </cell>
          <cell r="G191" t="str">
            <v xml:space="preserve"> Capital Venta  RTU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F192" t="str">
            <v>2901</v>
          </cell>
          <cell r="G192" t="str">
            <v>Venta de Activos Financieros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F193" t="str">
            <v>2902</v>
          </cell>
          <cell r="G193" t="str">
            <v>Venta de Acciones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F194" t="str">
            <v>3409</v>
          </cell>
          <cell r="G194" t="str">
            <v>Venta de Activos Financieros (Años Anteriores)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</row>
        <row r="195">
          <cell r="H195">
            <v>0</v>
          </cell>
          <cell r="I195">
            <v>0</v>
          </cell>
          <cell r="J195">
            <v>3228938</v>
          </cell>
          <cell r="K195">
            <v>3228938</v>
          </cell>
        </row>
        <row r="196">
          <cell r="H196">
            <v>0</v>
          </cell>
          <cell r="I196">
            <v>0</v>
          </cell>
          <cell r="J196">
            <v>219052</v>
          </cell>
          <cell r="K196">
            <v>219052</v>
          </cell>
        </row>
        <row r="197">
          <cell r="F197" t="str">
            <v>610105001</v>
          </cell>
          <cell r="G197" t="str">
            <v>Donaciones de Dinero</v>
          </cell>
          <cell r="H197">
            <v>0</v>
          </cell>
          <cell r="I197">
            <v>0</v>
          </cell>
          <cell r="J197">
            <v>10238</v>
          </cell>
          <cell r="K197">
            <v>10238</v>
          </cell>
        </row>
        <row r="198">
          <cell r="F198" t="str">
            <v>610105002</v>
          </cell>
          <cell r="G198" t="str">
            <v>Donaciones Art. 69 Ley N° 18,681</v>
          </cell>
          <cell r="H198">
            <v>0</v>
          </cell>
          <cell r="I198">
            <v>0</v>
          </cell>
          <cell r="J198">
            <v>148854</v>
          </cell>
          <cell r="K198">
            <v>148854</v>
          </cell>
        </row>
        <row r="199">
          <cell r="F199" t="str">
            <v>610105006</v>
          </cell>
          <cell r="G199" t="str">
            <v>Donación Culturales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F200" t="str">
            <v>610105008</v>
          </cell>
          <cell r="G200" t="str">
            <v>Donaciones Universitaria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F201" t="str">
            <v>610105009</v>
          </cell>
          <cell r="G201" t="str">
            <v>Donaciones Organismos Internacionales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F202" t="str">
            <v>610105011</v>
          </cell>
          <cell r="G202" t="str">
            <v>Donaciones de Bienes no Afecta a Leyes</v>
          </cell>
          <cell r="H202">
            <v>0</v>
          </cell>
          <cell r="I202">
            <v>0</v>
          </cell>
          <cell r="J202">
            <v>59960</v>
          </cell>
          <cell r="K202">
            <v>59960</v>
          </cell>
        </row>
        <row r="203">
          <cell r="F203" t="str">
            <v>2507</v>
          </cell>
          <cell r="G203" t="str">
            <v>Aporte a Instituciones Nacionales e Internacionales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H204">
            <v>0</v>
          </cell>
          <cell r="I204">
            <v>0</v>
          </cell>
          <cell r="J204">
            <v>3009886</v>
          </cell>
          <cell r="K204">
            <v>3009886</v>
          </cell>
        </row>
        <row r="205">
          <cell r="F205" t="str">
            <v>610104010</v>
          </cell>
          <cell r="G205" t="str">
            <v>Aporte FONDEF Proyecto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F206" t="str">
            <v>211501021</v>
          </cell>
          <cell r="G206" t="str">
            <v>Aportes Especiales de Inst. Publ. y Privadas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F207" t="str">
            <v>1513</v>
          </cell>
          <cell r="G207" t="str">
            <v>Proyectos Mecesup 1999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F208" t="str">
            <v>1514</v>
          </cell>
          <cell r="G208" t="str">
            <v>Proyectos Mecesup 2000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F209" t="str">
            <v>610106015</v>
          </cell>
          <cell r="G209" t="str">
            <v>Intereses Devengado Cartera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F210" t="str">
            <v>610107005</v>
          </cell>
          <cell r="G210" t="str">
            <v>Concurso Proy. Institucionales Organismos [F.D.I.]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F211" t="str">
            <v>610107007</v>
          </cell>
          <cell r="G211" t="str">
            <v>Aporte FONDEF- Otros Proyectos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F212" t="str">
            <v>2604</v>
          </cell>
          <cell r="G212" t="str">
            <v>Otros Servicio Públicos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</row>
        <row r="213">
          <cell r="F213" t="str">
            <v>610107008</v>
          </cell>
          <cell r="G213" t="str">
            <v>Aporte Fiscal Conv. Activ. Interés Nacional  [Fdo. General.]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</row>
        <row r="214">
          <cell r="F214" t="str">
            <v>610107009</v>
          </cell>
          <cell r="G214" t="str">
            <v>Concurso Proy. Institucionales Fondo General [F.D.I.]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F215" t="str">
            <v>610107010</v>
          </cell>
          <cell r="G215" t="str">
            <v>Recursos Convenio de Desempeño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F216" t="str">
            <v>610107011</v>
          </cell>
          <cell r="G216" t="str">
            <v>Aporte Mecesup Proyectos 1999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</row>
        <row r="217">
          <cell r="F217" t="str">
            <v>1506</v>
          </cell>
          <cell r="G217" t="str">
            <v>Aportes Fiscales por Distribuir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F218" t="str">
            <v>610107014</v>
          </cell>
          <cell r="G218" t="str">
            <v>Proyectos Mecesup /2002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F219" t="str">
            <v>610107015</v>
          </cell>
          <cell r="G219" t="str">
            <v>Proyectos Mecesup /2003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F220" t="str">
            <v>610107016</v>
          </cell>
          <cell r="G220" t="str">
            <v>Proyectos Mecesup /2004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F221" t="str">
            <v>610107017</v>
          </cell>
          <cell r="G221" t="str">
            <v>Proyectos Mecesup /2006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F222" t="str">
            <v>1603</v>
          </cell>
          <cell r="G222" t="str">
            <v>Becas de Mantención  (Fdo. Desarrollo)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F223" t="str">
            <v>2117</v>
          </cell>
          <cell r="G223" t="str">
            <v>FUPF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F224" t="str">
            <v>2166</v>
          </cell>
          <cell r="G224" t="str">
            <v>Ingresos FONDEF Financiamiento Gasto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</row>
        <row r="225">
          <cell r="F225" t="str">
            <v>2167</v>
          </cell>
          <cell r="G225" t="str">
            <v>Otros Aportes Convenio FONDEF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</row>
        <row r="226">
          <cell r="F226" t="str">
            <v>2511</v>
          </cell>
          <cell r="G226" t="str">
            <v>Ingresos FONDEF Financiamiento Gasto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F227" t="str">
            <v>2512</v>
          </cell>
          <cell r="G227" t="str">
            <v>Otros Aportes Convenio FONDEF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F228" t="str">
            <v>610108001</v>
          </cell>
          <cell r="G228" t="str">
            <v>Aguinaldos y Bonificación Legal  [Fdo.Gral.]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F229" t="str">
            <v>Crear</v>
          </cell>
          <cell r="G229" t="str">
            <v>Aporte Basal por Desempeño Univers. Art. DFL N° 1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F230" t="str">
            <v>610108003</v>
          </cell>
          <cell r="G230" t="str">
            <v>Aporte de Municipalidades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F231" t="str">
            <v>610108004</v>
          </cell>
          <cell r="G231" t="str">
            <v xml:space="preserve">Aportes de Ministerios 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F232" t="str">
            <v>2607</v>
          </cell>
          <cell r="G232" t="str">
            <v>Cátedra Presidencial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F233" t="str">
            <v>610108010</v>
          </cell>
          <cell r="G233" t="str">
            <v>Proyectos Fondecyt Gastos de Administración</v>
          </cell>
          <cell r="H233">
            <v>0</v>
          </cell>
          <cell r="I233">
            <v>0</v>
          </cell>
          <cell r="J233">
            <v>352060</v>
          </cell>
          <cell r="K233">
            <v>352060</v>
          </cell>
        </row>
        <row r="234">
          <cell r="F234" t="str">
            <v>610108011</v>
          </cell>
          <cell r="G234" t="str">
            <v>Proyectos Fondecyt Bienes de Capital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F235" t="str">
            <v>610108014</v>
          </cell>
          <cell r="G235" t="str">
            <v>Aporte FONDEF Proyectos</v>
          </cell>
          <cell r="H235">
            <v>0</v>
          </cell>
          <cell r="I235">
            <v>0</v>
          </cell>
          <cell r="J235">
            <v>827120</v>
          </cell>
          <cell r="K235">
            <v>827120</v>
          </cell>
        </row>
        <row r="236">
          <cell r="F236" t="str">
            <v>610108016</v>
          </cell>
          <cell r="G236" t="str">
            <v>Gasto Administraciòn Sup. FONDEF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G237" t="str">
            <v>Proyectos Fondecyt Gastos de Administración 3%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F238" t="str">
            <v>2537</v>
          </cell>
          <cell r="G238" t="str">
            <v>Aporte FONDEF  Proyectos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</row>
        <row r="239">
          <cell r="F239" t="str">
            <v>610108018</v>
          </cell>
          <cell r="G239" t="str">
            <v>Aportes de Instituciones Nacionales e Internacionales</v>
          </cell>
          <cell r="H239">
            <v>0</v>
          </cell>
          <cell r="I239">
            <v>0</v>
          </cell>
          <cell r="J239">
            <v>883296</v>
          </cell>
          <cell r="K239">
            <v>883296</v>
          </cell>
        </row>
        <row r="240">
          <cell r="F240" t="str">
            <v>610108019</v>
          </cell>
          <cell r="G240" t="str">
            <v>Gastos Administración FONDAP y FONDEF</v>
          </cell>
          <cell r="H240">
            <v>0</v>
          </cell>
          <cell r="I240">
            <v>0</v>
          </cell>
          <cell r="J240">
            <v>336898</v>
          </cell>
          <cell r="K240">
            <v>336898</v>
          </cell>
        </row>
        <row r="241">
          <cell r="F241" t="str">
            <v>610108020</v>
          </cell>
          <cell r="G241" t="str">
            <v>Aporte Proyectos FONDAP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F242" t="str">
            <v>610108021</v>
          </cell>
          <cell r="G242" t="str">
            <v>Aporte Proyectos Anillo</v>
          </cell>
          <cell r="H242">
            <v>0</v>
          </cell>
          <cell r="I242">
            <v>0</v>
          </cell>
          <cell r="J242">
            <v>357860</v>
          </cell>
          <cell r="K242">
            <v>357860</v>
          </cell>
        </row>
        <row r="243">
          <cell r="F243" t="str">
            <v>610108022</v>
          </cell>
          <cell r="G243" t="str">
            <v>Aportes FONIS - Proyectos de Investigación</v>
          </cell>
          <cell r="H243">
            <v>0</v>
          </cell>
          <cell r="I243">
            <v>0</v>
          </cell>
          <cell r="J243">
            <v>198536</v>
          </cell>
          <cell r="K243">
            <v>198536</v>
          </cell>
        </row>
        <row r="244">
          <cell r="F244" t="str">
            <v>610108023</v>
          </cell>
          <cell r="G244" t="str">
            <v>Aporte Proyectos INNOVA Chile</v>
          </cell>
          <cell r="H244">
            <v>0</v>
          </cell>
          <cell r="I244">
            <v>0</v>
          </cell>
          <cell r="J244">
            <v>54116</v>
          </cell>
          <cell r="K244">
            <v>54116</v>
          </cell>
        </row>
        <row r="245">
          <cell r="F245" t="str">
            <v>610108024</v>
          </cell>
          <cell r="G245" t="str">
            <v>Aporte Proyecto Basal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F246" t="str">
            <v>3407</v>
          </cell>
          <cell r="G246" t="str">
            <v>Transferencias Sector Público (Años Anteriores)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F247" t="str">
            <v>3904</v>
          </cell>
          <cell r="G247" t="str">
            <v>Bonificaciones y Aguinaldos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F248" t="str">
            <v>5711</v>
          </cell>
          <cell r="G248" t="str">
            <v>Cátedra Presidencial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F249" t="str">
            <v>610106011</v>
          </cell>
          <cell r="G249" t="str">
            <v>Aporte Suplemento Fondo Solidario  [Fondo General]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F250" t="str">
            <v>INTERNO</v>
          </cell>
          <cell r="G250" t="str">
            <v>Becas Externas Pregrado [Fondo General]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F251" t="str">
            <v>INTERNO</v>
          </cell>
          <cell r="G251" t="str">
            <v>Bonificación Diciembre  [Fdo. Gral.]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F254" t="str">
            <v>3601</v>
          </cell>
          <cell r="G254" t="str">
            <v>Endeudamiento Bancario [Fondo General]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F256" t="str">
            <v>3601</v>
          </cell>
          <cell r="G256" t="str">
            <v>Endeudamiento Bancario [Fondo General]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F258" t="str">
            <v>XXXX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F261" t="str">
            <v>610107002</v>
          </cell>
          <cell r="G261" t="str">
            <v>Aporte Fiscal Directo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F263" t="str">
            <v>610107003</v>
          </cell>
          <cell r="G263" t="str">
            <v>Aporte Fiscal  Indirecto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F265" t="str">
            <v>Interno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F267" t="str">
            <v>XXXX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F270" t="str">
            <v>INTERNO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F272" t="str">
            <v>2108</v>
          </cell>
          <cell r="G272" t="str">
            <v>Recuperación Préstamos Habitacionales (Entidades Derivadas)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F273" t="str">
            <v>2112</v>
          </cell>
          <cell r="G273" t="str">
            <v>Deudas Entidades Derivadas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H274">
            <v>-238418</v>
          </cell>
          <cell r="I274">
            <v>1371082</v>
          </cell>
          <cell r="J274">
            <v>23633014</v>
          </cell>
          <cell r="K274">
            <v>23073165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F276" t="str">
            <v>610108005</v>
          </cell>
          <cell r="G276" t="str">
            <v>Aporte Lotería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H277">
            <v>-238418</v>
          </cell>
          <cell r="I277">
            <v>1371082</v>
          </cell>
          <cell r="J277">
            <v>23633014</v>
          </cell>
          <cell r="K277">
            <v>23073165</v>
          </cell>
        </row>
        <row r="278">
          <cell r="F278" t="str">
            <v>2127</v>
          </cell>
          <cell r="G278" t="str">
            <v>Ingresos del Personal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F279" t="str">
            <v>2129</v>
          </cell>
          <cell r="G279" t="str">
            <v>Derechos de Aguas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F280" t="str">
            <v>60301041</v>
          </cell>
          <cell r="G280" t="str">
            <v>Anulación Descuento Aranceles Años Anteriores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F281" t="str">
            <v>111401008</v>
          </cell>
          <cell r="G281" t="str">
            <v>Capacitación Anticipada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F282" t="str">
            <v>610103004</v>
          </cell>
          <cell r="G282" t="str">
            <v>Carnet y Multas de Bibliotecas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F283" t="str">
            <v>610104012</v>
          </cell>
          <cell r="G283" t="str">
            <v>Menor Valor Incobrabilidad  (CONTABLE)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F284" t="str">
            <v>2126</v>
          </cell>
          <cell r="G284" t="str">
            <v>Arriendo de Bienes de Terceros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F285" t="str">
            <v>620301001</v>
          </cell>
          <cell r="G285" t="str">
            <v>Garantías Hechas Efectivas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F286" t="str">
            <v>620301002</v>
          </cell>
          <cell r="G286" t="str">
            <v>Otros Ingresosos del Personal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G287" t="str">
            <v>Retención 20% Becas Financiadas por Organismos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F288" t="str">
            <v>2414</v>
          </cell>
          <cell r="G288" t="str">
            <v>Sobreprecio en Otras Actividades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F289" t="str">
            <v>2416</v>
          </cell>
          <cell r="G289" t="str">
            <v>Otros Ingresos Devolución IVA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</row>
        <row r="290">
          <cell r="F290" t="str">
            <v>2701</v>
          </cell>
          <cell r="G290" t="str">
            <v>Fondos de Terceros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F291" t="str">
            <v>2802</v>
          </cell>
          <cell r="G291" t="str">
            <v>Colocación Efectivo Equivalente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F292" t="str">
            <v>2920</v>
          </cell>
          <cell r="G292" t="str">
            <v>Fondo renovación Planta Física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</row>
        <row r="293">
          <cell r="F293" t="str">
            <v>3301</v>
          </cell>
          <cell r="G293" t="str">
            <v>Devolución Operación Renta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F294" t="str">
            <v>3405</v>
          </cell>
          <cell r="G294" t="str">
            <v>Subsidios de Incapacidad Laboral (Años Anteriores)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F295" t="str">
            <v>3406</v>
          </cell>
          <cell r="G295" t="str">
            <v>Ingresos  Generales  (Años Anteriores)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F296" t="str">
            <v>3408</v>
          </cell>
          <cell r="G296" t="str">
            <v>Otros Ingresos (Años anteriores)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F297" t="str">
            <v>620301005</v>
          </cell>
          <cell r="G297" t="str">
            <v>Indemnización por Siniestros Seguros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F298" t="str">
            <v>620301007</v>
          </cell>
          <cell r="G298" t="str">
            <v>Otros Ingresos Operativos/Ajuste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F299" t="str">
            <v>620301011</v>
          </cell>
          <cell r="G299" t="str">
            <v>Utilidades Venta Derechos de Agua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F300" t="str">
            <v>620301012</v>
          </cell>
          <cell r="G300" t="str">
            <v>Subsidios Incapacidad Laboral  [RECUPERACION]   [Fdo. Gral.]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F301" t="str">
            <v>620301017</v>
          </cell>
          <cell r="G301" t="str">
            <v>Utilidad por Diferencia de Cambio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F302" t="str">
            <v>620301018</v>
          </cell>
          <cell r="G302" t="str">
            <v>Utilidad en Venta de Terrenos</v>
          </cell>
          <cell r="J302">
            <v>0</v>
          </cell>
          <cell r="K302">
            <v>0</v>
          </cell>
        </row>
        <row r="303">
          <cell r="F303" t="str">
            <v>620301021</v>
          </cell>
          <cell r="G303" t="str">
            <v>Utilidad en Venta de Vehículos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F304" t="str">
            <v>620301023</v>
          </cell>
          <cell r="G304" t="str">
            <v>Utilidad en Venta de Muebles y Enseres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F305" t="str">
            <v>620301027</v>
          </cell>
          <cell r="G305" t="str">
            <v>Sala Cuna y Jardín Infantil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</row>
        <row r="306">
          <cell r="F306" t="str">
            <v>620301028</v>
          </cell>
          <cell r="G306" t="str">
            <v>Ingresos por Diferencia en Recepción</v>
          </cell>
          <cell r="H306">
            <v>-120</v>
          </cell>
          <cell r="I306">
            <v>0</v>
          </cell>
          <cell r="J306">
            <v>0</v>
          </cell>
          <cell r="K306">
            <v>0</v>
          </cell>
        </row>
        <row r="307">
          <cell r="F307" t="str">
            <v>620301029</v>
          </cell>
          <cell r="G307" t="str">
            <v>Arriendo Casillero Alumnos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F308" t="str">
            <v>620301031</v>
          </cell>
          <cell r="G308" t="str">
            <v>Credenciales Universitaria TUI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F309" t="str">
            <v>620301032</v>
          </cell>
          <cell r="G309" t="str">
            <v>Gastos de Matrícula Ley del Consumidor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F310" t="str">
            <v>620301033</v>
          </cell>
          <cell r="G310" t="str">
            <v>Ingreso Gestión Pasantías Tecnológicas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F311" t="str">
            <v>620301034</v>
          </cell>
          <cell r="G311" t="str">
            <v>Convenio Deportivo Azul Azul S.A.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F312" t="str">
            <v>620301036</v>
          </cell>
          <cell r="G312" t="str">
            <v>Descuento Personal Afecto Ley 15.076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F313" t="str">
            <v>620301038</v>
          </cell>
          <cell r="G313" t="str">
            <v>Ingreso por Uso de Bienes Universitarios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F314" t="str">
            <v>620301039</v>
          </cell>
          <cell r="G314" t="str">
            <v>Ingresos por Descuentos al Personal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F315" t="str">
            <v>620301042</v>
          </cell>
          <cell r="G315" t="str">
            <v>Ingresos Aranceles Pregrado Años Anteriores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F316" t="str">
            <v>620301045</v>
          </cell>
          <cell r="G316" t="str">
            <v>Ingresos por Concesión Señal Televisiva</v>
          </cell>
          <cell r="H316">
            <v>126576</v>
          </cell>
          <cell r="J316">
            <v>0</v>
          </cell>
          <cell r="K316">
            <v>0</v>
          </cell>
        </row>
        <row r="317">
          <cell r="F317" t="str">
            <v>2102</v>
          </cell>
          <cell r="G317" t="str">
            <v>Multas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F318" t="str">
            <v>620303002</v>
          </cell>
          <cell r="G318" t="str">
            <v>Intereses Deudores y Otros</v>
          </cell>
          <cell r="H318">
            <v>-675</v>
          </cell>
          <cell r="I318">
            <v>0</v>
          </cell>
          <cell r="J318">
            <v>0</v>
          </cell>
          <cell r="K318">
            <v>0</v>
          </cell>
        </row>
        <row r="319">
          <cell r="F319" t="str">
            <v>620305001</v>
          </cell>
          <cell r="G319" t="str">
            <v>Recuperación Gastos Notariales por Protesto</v>
          </cell>
          <cell r="H319">
            <v>-1444</v>
          </cell>
          <cell r="I319">
            <v>0</v>
          </cell>
          <cell r="J319">
            <v>0</v>
          </cell>
          <cell r="K319">
            <v>0</v>
          </cell>
        </row>
        <row r="320">
          <cell r="F320" t="str">
            <v>620305004</v>
          </cell>
          <cell r="G320" t="str">
            <v>Recuperación Gastos Judiciales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F321" t="str">
            <v>620305005</v>
          </cell>
          <cell r="G321" t="str">
            <v>Recuperación de Gastos de Cobranzas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F322" t="str">
            <v>2131</v>
          </cell>
          <cell r="G322" t="str">
            <v>Anticipos de Clientes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F323" t="str">
            <v>2134</v>
          </cell>
          <cell r="G323" t="str">
            <v>Recuperación Anticipo Remuneraciones Organismos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F324" t="str">
            <v>2135</v>
          </cell>
          <cell r="G324" t="str">
            <v>Recuperación Anticipo a Contratistas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F325" t="str">
            <v>2136</v>
          </cell>
          <cell r="G325" t="str">
            <v>Recuperación Giros a rendir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F326" t="str">
            <v>2137</v>
          </cell>
          <cell r="G326" t="str">
            <v>Recuperación Fondo Fijo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F327" t="str">
            <v>2138</v>
          </cell>
          <cell r="G327" t="str">
            <v>Recuperación Anticipo Proveedores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F328" t="str">
            <v>2139</v>
          </cell>
          <cell r="G328" t="str">
            <v>Ingresos Varios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F329" t="str">
            <v>2153</v>
          </cell>
          <cell r="G329" t="str">
            <v>Reajuste Garantía Arrendamiento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F330" t="str">
            <v>2155</v>
          </cell>
          <cell r="G330" t="str">
            <v>Devolución Remuneraciones Académicos y No Académicos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F331" t="str">
            <v>2156</v>
          </cell>
          <cell r="G331" t="str">
            <v>Recuperación Boletas de Garantía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F332" t="str">
            <v>2157</v>
          </cell>
          <cell r="G332" t="str">
            <v>Recaudación DICOM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F333" t="str">
            <v>2158</v>
          </cell>
          <cell r="G333" t="str">
            <v>Compra US$ al Mercado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F334" t="str">
            <v>2161</v>
          </cell>
          <cell r="G334" t="str">
            <v>Ajuste Ingresos de Operación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F335" t="str">
            <v>2168</v>
          </cell>
          <cell r="G335" t="str">
            <v>Otros Ingresos No Operacionales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F336" t="str">
            <v>211602001</v>
          </cell>
          <cell r="G336" t="str">
            <v>Fondos de Terceros Habilitación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F337" t="str">
            <v>620308015</v>
          </cell>
          <cell r="G337" t="str">
            <v>Fondos de Estudiantes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F338" t="str">
            <v>620308027</v>
          </cell>
          <cell r="G338" t="str">
            <v>Recursos Actividades Estudiantiles</v>
          </cell>
          <cell r="J338">
            <v>0</v>
          </cell>
          <cell r="K338">
            <v>0</v>
          </cell>
        </row>
        <row r="339">
          <cell r="F339" t="str">
            <v>620308049</v>
          </cell>
          <cell r="G339" t="str">
            <v>Recursos por Programa VAE Fondo de Imagen Instit.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F340" t="str">
            <v>620308234</v>
          </cell>
          <cell r="G340" t="str">
            <v>Devolución Bonos y Aguinaldos Años Anteriores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F341" t="str">
            <v>620308053</v>
          </cell>
          <cell r="G341" t="str">
            <v>Venta Estampilla Universitaria Consignación</v>
          </cell>
          <cell r="J341">
            <v>0</v>
          </cell>
          <cell r="K341">
            <v>0</v>
          </cell>
        </row>
        <row r="342">
          <cell r="F342" t="str">
            <v>620309001</v>
          </cell>
          <cell r="G342" t="str">
            <v>Traspasos de Recursos      [Operac. Interorg.]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F343" t="str">
            <v>620309002</v>
          </cell>
          <cell r="G343" t="str">
            <v>Traspaso de Recursos a Fondef     [Operac. Interorg.]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F344" t="str">
            <v>620309003</v>
          </cell>
          <cell r="G344" t="str">
            <v>Traspaso Bienes Corporales [Operac. Interorg.]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F345" t="str">
            <v>620309005</v>
          </cell>
          <cell r="G345" t="str">
            <v>Ventas Internas    [Operac. Interorg.]</v>
          </cell>
          <cell r="H345">
            <v>-2535</v>
          </cell>
          <cell r="I345">
            <v>0</v>
          </cell>
          <cell r="J345">
            <v>194697</v>
          </cell>
          <cell r="K345">
            <v>194697</v>
          </cell>
        </row>
        <row r="346">
          <cell r="F346" t="str">
            <v>620309006</v>
          </cell>
          <cell r="G346" t="str">
            <v>Intereses Depósitos a Plazo     [Operac.Interorg.]</v>
          </cell>
          <cell r="H346">
            <v>-909</v>
          </cell>
          <cell r="I346">
            <v>0</v>
          </cell>
          <cell r="J346">
            <v>1149</v>
          </cell>
          <cell r="K346">
            <v>1149</v>
          </cell>
        </row>
        <row r="347">
          <cell r="F347" t="str">
            <v>620309007</v>
          </cell>
          <cell r="G347" t="str">
            <v>Corrección Monetaria Depósito a Plazo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F348" t="str">
            <v>2106</v>
          </cell>
          <cell r="G348" t="str">
            <v>Cheques Caducados Varios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F349" t="str">
            <v>2107</v>
          </cell>
          <cell r="G349" t="str">
            <v>Legados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F350" t="str">
            <v>2109</v>
          </cell>
          <cell r="G350" t="str">
            <v>Recuperación Préstamo Bienestar Estudiantil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F351" t="str">
            <v>2110</v>
          </cell>
          <cell r="G351" t="str">
            <v>Cheques Protestados Varios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F352" t="str">
            <v>2111</v>
          </cell>
          <cell r="G352" t="str">
            <v>Ingresos Sumarios en Trámites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F353" t="str">
            <v>2113</v>
          </cell>
          <cell r="G353" t="str">
            <v>Flujos Transitorios de Ingresos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F354" t="str">
            <v>2114</v>
          </cell>
          <cell r="G354" t="str">
            <v>Reemplazo de Cheques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</row>
        <row r="355">
          <cell r="F355" t="str">
            <v>2118</v>
          </cell>
          <cell r="G355" t="str">
            <v>Cheques de Sueldos Caducados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F356" t="str">
            <v>110610001</v>
          </cell>
          <cell r="G356" t="str">
            <v>Seguros por Cobrar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F357" t="str">
            <v>620309011</v>
          </cell>
          <cell r="G357" t="str">
            <v>Fondo de Magister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F358" t="str">
            <v>620309012</v>
          </cell>
          <cell r="G358" t="str">
            <v>Actividades Estudiantiles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F359" t="str">
            <v>620309014</v>
          </cell>
          <cell r="G359" t="str">
            <v>Fondecyt Gasto de Administración [Operac. Fac.Cs. Forestales]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F360" t="str">
            <v>620309015</v>
          </cell>
          <cell r="G360" t="str">
            <v>Fondo Central de Investigación    [Operac. Intra.]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F361" t="str">
            <v>620309016</v>
          </cell>
          <cell r="G361" t="str">
            <v>Programa de Desarrollo  [Operac. Intra.]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F362" t="str">
            <v>620309018</v>
          </cell>
          <cell r="G362" t="str">
            <v>Traspaso DTI y Otros   [No se utiliza]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F363" t="str">
            <v>620309038</v>
          </cell>
          <cell r="G363" t="str">
            <v>Intereses Préstamos Internos Organismos   [Operac. Interorg.]</v>
          </cell>
          <cell r="H363">
            <v>-204436</v>
          </cell>
          <cell r="I363">
            <v>0</v>
          </cell>
          <cell r="J363">
            <v>0</v>
          </cell>
          <cell r="K363">
            <v>0</v>
          </cell>
        </row>
        <row r="364">
          <cell r="F364" t="str">
            <v>620309039</v>
          </cell>
          <cell r="G364" t="str">
            <v>Correción Monetaria Prést. Org. (Contable)   [Operac. Interorg.]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F365" t="str">
            <v>620309040</v>
          </cell>
          <cell r="G365" t="str">
            <v>Fondo Programa Publicaciones (Incluido en Progr. Desarrollo)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F366" t="str">
            <v>620309041</v>
          </cell>
          <cell r="G366" t="str">
            <v>Fondef Gasto de Administr. Superior 50% NC  [Operac. Interorg.]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F367" t="str">
            <v>620309042</v>
          </cell>
          <cell r="G367" t="str">
            <v>Fondef Gasto de Administr. Superior 50% Org.[Operac. Interorg.]</v>
          </cell>
          <cell r="H367">
            <v>0</v>
          </cell>
          <cell r="I367">
            <v>0</v>
          </cell>
          <cell r="J367">
            <v>34517</v>
          </cell>
          <cell r="K367">
            <v>34517</v>
          </cell>
        </row>
        <row r="368">
          <cell r="F368" t="str">
            <v>620309043</v>
          </cell>
          <cell r="G368" t="str">
            <v>Fondef Gasto de Administración Superior 50% [Operac. Interorg.]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F369" t="str">
            <v>620309050</v>
          </cell>
          <cell r="G369" t="str">
            <v>Traspaso Mecesup [Operac. Interorg.]</v>
          </cell>
          <cell r="H369">
            <v>0</v>
          </cell>
          <cell r="I369">
            <v>0</v>
          </cell>
          <cell r="J369">
            <v>8565</v>
          </cell>
          <cell r="K369">
            <v>8565</v>
          </cell>
        </row>
        <row r="370">
          <cell r="F370" t="str">
            <v>620309053</v>
          </cell>
          <cell r="G370" t="str">
            <v>Becas Arancel SYLFF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F371" t="str">
            <v>620309055</v>
          </cell>
          <cell r="G371" t="str">
            <v>Becas Arancel Financ. por Organismos (Organis.) [Operac. Inter]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F372" t="str">
            <v>620309057</v>
          </cell>
          <cell r="G372" t="str">
            <v>Aporte Extraordinario Apoyo Activ. Académica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F373" t="str">
            <v>620309059</v>
          </cell>
          <cell r="G373" t="str">
            <v>Aporte Funcionamiento MAC 1 Y 2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F374" t="str">
            <v>620309061</v>
          </cell>
          <cell r="G374" t="str">
            <v>Desarrollo de Infraestructura Deportiva Estudiantil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F375" t="str">
            <v>620309065</v>
          </cell>
          <cell r="G375" t="str">
            <v>Traspaso Recurso Venta de Base DEMRE   [Operac. Interorg.]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F376" t="str">
            <v>620309067</v>
          </cell>
          <cell r="G376" t="str">
            <v>Traspaso de Recursos entre Centro de Costos  [Operac. Intra.]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F377" t="str">
            <v>620309068</v>
          </cell>
          <cell r="G377" t="str">
            <v>Traspaso Recurso Casa Central [Operac. Intra]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F378" t="str">
            <v>620309069</v>
          </cell>
          <cell r="G378" t="str">
            <v>Traspaso Recursos VAEGI [Operac. Intra]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F379" t="str">
            <v>620309070</v>
          </cell>
          <cell r="G379" t="str">
            <v>Operaciones Hospital - VAEGI  [Operac. Inter]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F380" t="str">
            <v>620309071</v>
          </cell>
          <cell r="G380" t="str">
            <v>Correción Monetaria Prést. Org. (Contable)   [Operac. Interorg.]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F381" t="str">
            <v>620309072</v>
          </cell>
          <cell r="G381" t="str">
            <v>Devolución Excedentes Proyectos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F382" t="str">
            <v>630301002</v>
          </cell>
          <cell r="G382" t="str">
            <v>Diferencias de Cambios Realizadas</v>
          </cell>
          <cell r="H382">
            <v>-56604</v>
          </cell>
          <cell r="J382">
            <v>0</v>
          </cell>
          <cell r="K382">
            <v>0</v>
          </cell>
        </row>
        <row r="383">
          <cell r="G383" t="str">
            <v>INTERNO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G384" t="str">
            <v>Otros [Transferencias a los Organismos]</v>
          </cell>
          <cell r="H384">
            <v>-98271</v>
          </cell>
          <cell r="I384">
            <v>1371082</v>
          </cell>
          <cell r="J384">
            <v>23394086</v>
          </cell>
          <cell r="K384">
            <v>22834237</v>
          </cell>
        </row>
        <row r="385">
          <cell r="F385" t="str">
            <v>620308030</v>
          </cell>
          <cell r="G385" t="str">
            <v>Remesa Subsidio Incapacidad Laboral (S.I.L.)</v>
          </cell>
          <cell r="H385">
            <v>-16016</v>
          </cell>
          <cell r="I385">
            <v>0</v>
          </cell>
          <cell r="J385">
            <v>446960</v>
          </cell>
          <cell r="K385">
            <v>446960</v>
          </cell>
        </row>
        <row r="386">
          <cell r="F386" t="str">
            <v>620308045</v>
          </cell>
          <cell r="G386" t="str">
            <v>Aporte no Recurrente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F387" t="str">
            <v>620311001</v>
          </cell>
          <cell r="G387" t="str">
            <v>Transferencias Aporte Institucional   [Recepc. Rec.Apte. Insti.]</v>
          </cell>
          <cell r="H387">
            <v>-48803</v>
          </cell>
          <cell r="I387">
            <v>0</v>
          </cell>
          <cell r="J387">
            <v>7839616</v>
          </cell>
          <cell r="K387">
            <v>7839616</v>
          </cell>
        </row>
        <row r="388">
          <cell r="F388" t="str">
            <v>620311002</v>
          </cell>
          <cell r="G388" t="str">
            <v>Descentral. 50% Aranceles Años Anter. [Recep. Rec. Apte. Inst.]</v>
          </cell>
          <cell r="H388">
            <v>-599</v>
          </cell>
          <cell r="I388">
            <v>0</v>
          </cell>
          <cell r="J388">
            <v>847776</v>
          </cell>
          <cell r="K388">
            <v>847776</v>
          </cell>
        </row>
        <row r="389">
          <cell r="F389" t="str">
            <v>620311003</v>
          </cell>
          <cell r="G389" t="str">
            <v>Aporte AFI  [Recep. Rec. Apte. Inst.]</v>
          </cell>
          <cell r="H389">
            <v>-2328</v>
          </cell>
          <cell r="I389">
            <v>0</v>
          </cell>
          <cell r="J389">
            <v>344800</v>
          </cell>
          <cell r="K389">
            <v>344800</v>
          </cell>
        </row>
        <row r="390">
          <cell r="F390" t="str">
            <v>620311004</v>
          </cell>
          <cell r="G390" t="str">
            <v>Transferencias Aporte Aranceles  [Recep. Rec. Apte. Inst.]</v>
          </cell>
          <cell r="H390">
            <v>-11754</v>
          </cell>
          <cell r="I390">
            <v>0</v>
          </cell>
          <cell r="J390">
            <v>9663840</v>
          </cell>
          <cell r="K390">
            <v>9663840</v>
          </cell>
        </row>
        <row r="391">
          <cell r="F391" t="str">
            <v>∑  Ctas.Consol.</v>
          </cell>
          <cell r="G391" t="str">
            <v>Aguinaldos, Bonificaciones  y Otros</v>
          </cell>
          <cell r="H391">
            <v>-15076</v>
          </cell>
          <cell r="I391">
            <v>0</v>
          </cell>
          <cell r="J391">
            <v>712514</v>
          </cell>
          <cell r="K391">
            <v>712514</v>
          </cell>
        </row>
        <row r="392">
          <cell r="F392" t="str">
            <v>∑   De Progr.</v>
          </cell>
          <cell r="G392" t="str">
            <v>Programas Estudiantiles</v>
          </cell>
          <cell r="H392">
            <v>-8</v>
          </cell>
          <cell r="I392">
            <v>0</v>
          </cell>
          <cell r="J392">
            <v>3410</v>
          </cell>
          <cell r="K392">
            <v>3410</v>
          </cell>
        </row>
        <row r="393">
          <cell r="F393" t="str">
            <v>∑   De Progr.</v>
          </cell>
          <cell r="G393" t="str">
            <v>Programa de Desarrollo</v>
          </cell>
          <cell r="H393">
            <v>-305</v>
          </cell>
          <cell r="I393">
            <v>0</v>
          </cell>
          <cell r="J393">
            <v>83971</v>
          </cell>
          <cell r="K393">
            <v>83971</v>
          </cell>
        </row>
        <row r="394">
          <cell r="F394" t="str">
            <v>∑   De Progr.</v>
          </cell>
          <cell r="G394" t="str">
            <v>Programa Infraestructura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F395" t="str">
            <v>110804011</v>
          </cell>
          <cell r="G395" t="str">
            <v>Overhead 2% Sobre Vtas.  [Operac. Interorg.] Ingr.Fdo. Gral.</v>
          </cell>
          <cell r="H395">
            <v>0</v>
          </cell>
          <cell r="I395">
            <v>0</v>
          </cell>
          <cell r="J395">
            <v>0</v>
          </cell>
          <cell r="K395">
            <v>-270136</v>
          </cell>
        </row>
        <row r="396">
          <cell r="F396" t="str">
            <v>110804012</v>
          </cell>
          <cell r="G396" t="str">
            <v>Overhead 3% Ingr. Postgrados  [Operac. Interorg.] Ingr.Fdo. Gral.</v>
          </cell>
          <cell r="H396">
            <v>0</v>
          </cell>
          <cell r="I396">
            <v>0</v>
          </cell>
          <cell r="J396">
            <v>0</v>
          </cell>
          <cell r="K396">
            <v>-273657</v>
          </cell>
        </row>
        <row r="397">
          <cell r="F397" t="str">
            <v>620309064</v>
          </cell>
          <cell r="G397" t="str">
            <v>Aporte Organismos Bienes Inmuebles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F398" t="str">
            <v>xxxx</v>
          </cell>
          <cell r="G398" t="str">
            <v>Operaciones Años Anteriores</v>
          </cell>
          <cell r="H398">
            <v>0</v>
          </cell>
          <cell r="I398">
            <v>0</v>
          </cell>
          <cell r="J398">
            <v>16056</v>
          </cell>
          <cell r="K398">
            <v>0</v>
          </cell>
        </row>
        <row r="399">
          <cell r="F399" t="str">
            <v>520213261</v>
          </cell>
          <cell r="G399" t="str">
            <v>Aporte Basal por Desempeño Univers. Art. DFL N° 1</v>
          </cell>
          <cell r="J399">
            <v>0</v>
          </cell>
          <cell r="K399">
            <v>0</v>
          </cell>
        </row>
        <row r="400">
          <cell r="F400" t="str">
            <v>520213069</v>
          </cell>
          <cell r="G400" t="str">
            <v>Recursos Proyectos Planta Física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F401" t="str">
            <v>520213136</v>
          </cell>
          <cell r="G401" t="str">
            <v>Gastos Generales Fdo. General</v>
          </cell>
          <cell r="H401">
            <v>0</v>
          </cell>
          <cell r="I401">
            <v>1371082</v>
          </cell>
          <cell r="J401">
            <v>0</v>
          </cell>
          <cell r="K401">
            <v>0</v>
          </cell>
        </row>
        <row r="402">
          <cell r="F402" t="str">
            <v>520213062</v>
          </cell>
          <cell r="G402" t="str">
            <v>Fondo Inversión Institucional (F.I.I.)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F403" t="str">
            <v>520213080</v>
          </cell>
          <cell r="G403" t="str">
            <v>Recursos Desarrollo Sistemas Corporativos</v>
          </cell>
          <cell r="J403">
            <v>0</v>
          </cell>
          <cell r="K403">
            <v>0</v>
          </cell>
        </row>
        <row r="404">
          <cell r="F404" t="str">
            <v>520213157</v>
          </cell>
          <cell r="G404" t="str">
            <v>Aporte Convenio Actividades Interés Nacional</v>
          </cell>
          <cell r="H404">
            <v>0</v>
          </cell>
          <cell r="I404">
            <v>0</v>
          </cell>
          <cell r="J404">
            <v>1843030</v>
          </cell>
          <cell r="K404">
            <v>1843030</v>
          </cell>
        </row>
        <row r="405">
          <cell r="G405" t="str">
            <v>Reposición y Mantenimiento de Equip. Comput. S.C.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F406" t="str">
            <v>620308118</v>
          </cell>
          <cell r="G406" t="str">
            <v>Bono Mejoramiento Renta Acádemica  [Consolidación]</v>
          </cell>
          <cell r="H406">
            <v>-3382</v>
          </cell>
          <cell r="I406">
            <v>0</v>
          </cell>
          <cell r="J406">
            <v>1592113</v>
          </cell>
          <cell r="K406">
            <v>1592113</v>
          </cell>
        </row>
        <row r="407">
          <cell r="H407">
            <v>0</v>
          </cell>
          <cell r="I407">
            <v>3727110</v>
          </cell>
          <cell r="J407">
            <v>0</v>
          </cell>
          <cell r="K407">
            <v>1645821</v>
          </cell>
        </row>
        <row r="408">
          <cell r="F408" t="str">
            <v>3501</v>
          </cell>
          <cell r="G408" t="str">
            <v>Saldo Inicial de Caja [Disponible Balance]</v>
          </cell>
          <cell r="H408">
            <v>0</v>
          </cell>
          <cell r="I408">
            <v>788331</v>
          </cell>
          <cell r="J408">
            <v>0</v>
          </cell>
          <cell r="K408">
            <v>1588511</v>
          </cell>
        </row>
        <row r="409">
          <cell r="F409" t="str">
            <v>3502</v>
          </cell>
          <cell r="G409" t="str">
            <v xml:space="preserve">Colocaciones </v>
          </cell>
          <cell r="H409">
            <v>0</v>
          </cell>
          <cell r="I409">
            <v>2938779</v>
          </cell>
          <cell r="J409">
            <v>0</v>
          </cell>
          <cell r="K409">
            <v>57310</v>
          </cell>
        </row>
        <row r="417">
          <cell r="F417" t="str">
            <v>6108</v>
          </cell>
          <cell r="G417" t="str">
            <v>Remuneraciones personal Directivo (Ajuste)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H418">
            <v>-144595</v>
          </cell>
          <cell r="I418">
            <v>0</v>
          </cell>
          <cell r="J418">
            <v>16354191</v>
          </cell>
          <cell r="K418">
            <v>16354191</v>
          </cell>
        </row>
        <row r="419">
          <cell r="F419" t="str">
            <v>510101003</v>
          </cell>
          <cell r="G419" t="str">
            <v>Remuneraciones Personal Académico</v>
          </cell>
          <cell r="H419">
            <v>-3372</v>
          </cell>
          <cell r="I419">
            <v>0</v>
          </cell>
          <cell r="J419">
            <v>7979094</v>
          </cell>
          <cell r="K419">
            <v>7979094</v>
          </cell>
        </row>
        <row r="420">
          <cell r="F420" t="str">
            <v>510101004</v>
          </cell>
          <cell r="G420" t="str">
            <v>Remuneraciones Personal  Ley 15.076</v>
          </cell>
          <cell r="H420">
            <v>-86423</v>
          </cell>
          <cell r="I420">
            <v>0</v>
          </cell>
          <cell r="J420">
            <v>6979601</v>
          </cell>
          <cell r="K420">
            <v>6979601</v>
          </cell>
        </row>
        <row r="421">
          <cell r="F421" t="str">
            <v>510101014</v>
          </cell>
          <cell r="G421" t="str">
            <v>Productividad Personal Académico</v>
          </cell>
          <cell r="H421">
            <v>-837</v>
          </cell>
          <cell r="I421">
            <v>0</v>
          </cell>
          <cell r="J421">
            <v>887679</v>
          </cell>
          <cell r="K421">
            <v>887679</v>
          </cell>
        </row>
        <row r="422">
          <cell r="F422" t="str">
            <v>510101015</v>
          </cell>
          <cell r="G422" t="str">
            <v>Productividad  Personal ley 15.076</v>
          </cell>
          <cell r="H422">
            <v>-53963</v>
          </cell>
          <cell r="I422">
            <v>0</v>
          </cell>
          <cell r="J422">
            <v>507817</v>
          </cell>
          <cell r="K422">
            <v>507817</v>
          </cell>
        </row>
        <row r="423">
          <cell r="H423">
            <v>-348259</v>
          </cell>
          <cell r="I423">
            <v>0</v>
          </cell>
          <cell r="J423">
            <v>10511871</v>
          </cell>
          <cell r="K423">
            <v>10511871</v>
          </cell>
        </row>
        <row r="424">
          <cell r="F424" t="str">
            <v>510101005</v>
          </cell>
          <cell r="G424" t="str">
            <v>Remuneraciones Personal  No Académico</v>
          </cell>
          <cell r="H424">
            <v>-246269</v>
          </cell>
          <cell r="I424">
            <v>0</v>
          </cell>
          <cell r="J424">
            <v>9441832</v>
          </cell>
          <cell r="K424">
            <v>9441832</v>
          </cell>
        </row>
        <row r="425">
          <cell r="F425" t="str">
            <v>510101006</v>
          </cell>
          <cell r="G425" t="str">
            <v>Remuneraciones Personal NASA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F426" t="str">
            <v>510101016</v>
          </cell>
          <cell r="G426" t="str">
            <v>Productividad Personal  No Académico</v>
          </cell>
          <cell r="H426">
            <v>-101990</v>
          </cell>
          <cell r="I426">
            <v>0</v>
          </cell>
          <cell r="J426">
            <v>1070039</v>
          </cell>
          <cell r="K426">
            <v>1070039</v>
          </cell>
        </row>
        <row r="427">
          <cell r="H427">
            <v>-73998</v>
          </cell>
          <cell r="I427">
            <v>0</v>
          </cell>
          <cell r="J427">
            <v>4646348</v>
          </cell>
          <cell r="K427">
            <v>4646348</v>
          </cell>
        </row>
        <row r="428">
          <cell r="F428" t="str">
            <v>8514</v>
          </cell>
          <cell r="G428" t="str">
            <v>Impto. 10 y 20% Retención Honorarios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F429" t="str">
            <v>510102001</v>
          </cell>
          <cell r="G429" t="str">
            <v>Honorarios</v>
          </cell>
          <cell r="H429">
            <v>-73998</v>
          </cell>
          <cell r="I429">
            <v>0</v>
          </cell>
          <cell r="J429">
            <v>4646348</v>
          </cell>
          <cell r="K429">
            <v>4646348</v>
          </cell>
        </row>
        <row r="430">
          <cell r="H430">
            <v>-61</v>
          </cell>
          <cell r="I430">
            <v>0</v>
          </cell>
          <cell r="J430">
            <v>12531</v>
          </cell>
          <cell r="K430">
            <v>12531</v>
          </cell>
        </row>
        <row r="431">
          <cell r="F431" t="str">
            <v>6304</v>
          </cell>
          <cell r="G431" t="str">
            <v>Viáticos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F432" t="str">
            <v>510206005</v>
          </cell>
          <cell r="G432" t="str">
            <v>Viáticos</v>
          </cell>
          <cell r="H432">
            <v>-61</v>
          </cell>
          <cell r="I432">
            <v>0</v>
          </cell>
          <cell r="J432">
            <v>12531</v>
          </cell>
          <cell r="K432">
            <v>12531</v>
          </cell>
        </row>
        <row r="433">
          <cell r="H433">
            <v>9148</v>
          </cell>
          <cell r="I433">
            <v>0</v>
          </cell>
          <cell r="J433">
            <v>246155</v>
          </cell>
          <cell r="K433">
            <v>246155</v>
          </cell>
        </row>
        <row r="434">
          <cell r="F434" t="str">
            <v>510102002</v>
          </cell>
          <cell r="G434" t="str">
            <v>Horas Extraordinarias</v>
          </cell>
          <cell r="H434">
            <v>9148</v>
          </cell>
          <cell r="I434">
            <v>0</v>
          </cell>
          <cell r="J434">
            <v>246155</v>
          </cell>
          <cell r="K434">
            <v>246155</v>
          </cell>
        </row>
        <row r="435"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F436" t="str">
            <v>510102003</v>
          </cell>
          <cell r="G436" t="str">
            <v>Jornales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F438" t="str">
            <v>xxxx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H439">
            <v>-1241825</v>
          </cell>
          <cell r="I439">
            <v>0</v>
          </cell>
          <cell r="J439">
            <v>9562727</v>
          </cell>
          <cell r="K439">
            <v>9297204</v>
          </cell>
        </row>
        <row r="440">
          <cell r="H440">
            <v>-16313</v>
          </cell>
          <cell r="I440">
            <v>0</v>
          </cell>
          <cell r="J440">
            <v>714863</v>
          </cell>
          <cell r="K440">
            <v>714863</v>
          </cell>
        </row>
        <row r="441">
          <cell r="F441" t="str">
            <v>510204001</v>
          </cell>
          <cell r="G441" t="str">
            <v>Consumo de Electricidad</v>
          </cell>
          <cell r="H441">
            <v>-6739</v>
          </cell>
          <cell r="I441">
            <v>0</v>
          </cell>
          <cell r="J441">
            <v>324657</v>
          </cell>
          <cell r="K441">
            <v>324657</v>
          </cell>
        </row>
        <row r="442">
          <cell r="F442" t="str">
            <v>510204002</v>
          </cell>
          <cell r="G442" t="str">
            <v>Consumo de Agua</v>
          </cell>
          <cell r="H442">
            <v>-3786</v>
          </cell>
          <cell r="I442">
            <v>0</v>
          </cell>
          <cell r="J442">
            <v>95179</v>
          </cell>
          <cell r="K442">
            <v>95179</v>
          </cell>
        </row>
        <row r="443">
          <cell r="F443" t="str">
            <v>510204003</v>
          </cell>
          <cell r="G443" t="str">
            <v>Consumo de Gas</v>
          </cell>
          <cell r="H443">
            <v>-1264</v>
          </cell>
          <cell r="I443">
            <v>0</v>
          </cell>
          <cell r="J443">
            <v>29762</v>
          </cell>
          <cell r="K443">
            <v>29762</v>
          </cell>
        </row>
        <row r="444">
          <cell r="F444" t="str">
            <v>510204004</v>
          </cell>
          <cell r="G444" t="str">
            <v>Consumo Telefónico</v>
          </cell>
          <cell r="H444">
            <v>-2903</v>
          </cell>
          <cell r="I444">
            <v>0</v>
          </cell>
          <cell r="J444">
            <v>72456</v>
          </cell>
          <cell r="K444">
            <v>72456</v>
          </cell>
        </row>
        <row r="445">
          <cell r="F445" t="str">
            <v>510204005</v>
          </cell>
          <cell r="G445" t="str">
            <v xml:space="preserve">Líneas de Comunicación </v>
          </cell>
          <cell r="H445">
            <v>-1621</v>
          </cell>
          <cell r="I445">
            <v>0</v>
          </cell>
          <cell r="J445">
            <v>192809</v>
          </cell>
          <cell r="K445">
            <v>192809</v>
          </cell>
        </row>
        <row r="446">
          <cell r="H446">
            <v>-263</v>
          </cell>
          <cell r="I446">
            <v>0</v>
          </cell>
          <cell r="J446">
            <v>276876</v>
          </cell>
          <cell r="K446">
            <v>276876</v>
          </cell>
        </row>
        <row r="447">
          <cell r="F447" t="str">
            <v>510201041</v>
          </cell>
          <cell r="G447" t="str">
            <v>Subscripciones Electrónicas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F448" t="str">
            <v>510209001</v>
          </cell>
          <cell r="G448" t="str">
            <v>Diarios y Revistas para Biblioteca</v>
          </cell>
          <cell r="H448">
            <v>-3</v>
          </cell>
          <cell r="I448">
            <v>0</v>
          </cell>
          <cell r="J448">
            <v>0</v>
          </cell>
          <cell r="K448">
            <v>0</v>
          </cell>
        </row>
        <row r="449">
          <cell r="F449" t="str">
            <v>510209002</v>
          </cell>
          <cell r="G449" t="str">
            <v>Libros y Otros para Bibliotecas</v>
          </cell>
          <cell r="H449">
            <v>-260</v>
          </cell>
          <cell r="I449">
            <v>0</v>
          </cell>
          <cell r="J449">
            <v>276876</v>
          </cell>
          <cell r="K449">
            <v>276876</v>
          </cell>
        </row>
        <row r="450">
          <cell r="H450">
            <v>-2214</v>
          </cell>
          <cell r="I450">
            <v>0</v>
          </cell>
          <cell r="J450">
            <v>232825</v>
          </cell>
          <cell r="K450">
            <v>232825</v>
          </cell>
        </row>
        <row r="451">
          <cell r="F451" t="str">
            <v>510201002</v>
          </cell>
          <cell r="G451" t="str">
            <v>Publicidad y Difusión</v>
          </cell>
          <cell r="H451">
            <v>-322</v>
          </cell>
          <cell r="I451">
            <v>0</v>
          </cell>
          <cell r="J451">
            <v>150527</v>
          </cell>
          <cell r="K451">
            <v>150527</v>
          </cell>
        </row>
        <row r="452">
          <cell r="F452" t="str">
            <v>510201003</v>
          </cell>
          <cell r="G452" t="str">
            <v>Servicios Impresión y Publicación</v>
          </cell>
          <cell r="H452">
            <v>-1892</v>
          </cell>
          <cell r="I452">
            <v>0</v>
          </cell>
          <cell r="J452">
            <v>82298</v>
          </cell>
          <cell r="K452">
            <v>82298</v>
          </cell>
        </row>
        <row r="453">
          <cell r="F453" t="str">
            <v>510201015</v>
          </cell>
          <cell r="G453" t="str">
            <v>Impresión y Publicaciones CIEPLAN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F454" t="str">
            <v>510201032</v>
          </cell>
          <cell r="G454" t="str">
            <v>Comunicaciones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H455">
            <v>-30560</v>
          </cell>
          <cell r="I455">
            <v>0</v>
          </cell>
          <cell r="J455">
            <v>148696</v>
          </cell>
          <cell r="K455">
            <v>148696</v>
          </cell>
        </row>
        <row r="456">
          <cell r="F456" t="str">
            <v>510203001</v>
          </cell>
          <cell r="G456" t="str">
            <v>Arriendo de Inmuebles</v>
          </cell>
          <cell r="H456">
            <v>-16836</v>
          </cell>
          <cell r="I456">
            <v>0</v>
          </cell>
          <cell r="J456">
            <v>26393</v>
          </cell>
          <cell r="K456">
            <v>26393</v>
          </cell>
        </row>
        <row r="457">
          <cell r="F457" t="str">
            <v>510203002</v>
          </cell>
          <cell r="G457" t="str">
            <v>Arriendo de Bienes Muebles</v>
          </cell>
          <cell r="H457">
            <v>-13720</v>
          </cell>
          <cell r="I457">
            <v>0</v>
          </cell>
          <cell r="J457">
            <v>121973</v>
          </cell>
          <cell r="K457">
            <v>121973</v>
          </cell>
        </row>
        <row r="458">
          <cell r="F458" t="str">
            <v>510203003</v>
          </cell>
          <cell r="G458" t="str">
            <v>Arriendo de Vehículos</v>
          </cell>
          <cell r="H458">
            <v>0</v>
          </cell>
          <cell r="I458">
            <v>0</v>
          </cell>
          <cell r="J458">
            <v>330</v>
          </cell>
          <cell r="K458">
            <v>330</v>
          </cell>
        </row>
        <row r="459">
          <cell r="F459" t="str">
            <v>510203005</v>
          </cell>
          <cell r="G459" t="str">
            <v>Arriendo Mobiliario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F460" t="str">
            <v>510203006</v>
          </cell>
          <cell r="G460" t="str">
            <v>Arriendo Inmueble Fundación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F461" t="str">
            <v>510203007</v>
          </cell>
          <cell r="G461" t="str">
            <v>Arriendo Equipos Fundación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F462" t="str">
            <v>510203008</v>
          </cell>
          <cell r="G462" t="str">
            <v>Arriendo de Equipos Médicos</v>
          </cell>
          <cell r="H462">
            <v>-4</v>
          </cell>
          <cell r="I462">
            <v>0</v>
          </cell>
          <cell r="J462">
            <v>0</v>
          </cell>
          <cell r="K462">
            <v>0</v>
          </cell>
        </row>
        <row r="463">
          <cell r="F463" t="str">
            <v>510203010</v>
          </cell>
          <cell r="G463" t="str">
            <v>Arriendo de Bienes Inmuebles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H464">
            <v>-9194</v>
          </cell>
          <cell r="I464">
            <v>0</v>
          </cell>
          <cell r="J464">
            <v>228541</v>
          </cell>
          <cell r="K464">
            <v>228541</v>
          </cell>
        </row>
        <row r="465">
          <cell r="F465" t="str">
            <v>510201011</v>
          </cell>
          <cell r="G465" t="str">
            <v>Servicios de Computación Externos</v>
          </cell>
          <cell r="H465">
            <v>-9041</v>
          </cell>
          <cell r="I465">
            <v>0</v>
          </cell>
          <cell r="J465">
            <v>58228</v>
          </cell>
          <cell r="K465">
            <v>58228</v>
          </cell>
        </row>
        <row r="466">
          <cell r="F466" t="str">
            <v>510202004</v>
          </cell>
          <cell r="G466" t="str">
            <v>Mantención y Reparación Equipos de Computación</v>
          </cell>
          <cell r="H466">
            <v>-100</v>
          </cell>
          <cell r="I466">
            <v>0</v>
          </cell>
          <cell r="J466">
            <v>4530</v>
          </cell>
          <cell r="K466">
            <v>4530</v>
          </cell>
        </row>
        <row r="467">
          <cell r="F467" t="str">
            <v>510203004</v>
          </cell>
          <cell r="G467" t="str">
            <v>Arriendo de Equipos Computacionales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F468" t="str">
            <v>510203009</v>
          </cell>
          <cell r="G468" t="str">
            <v>Arriendo de Licencias Computacionales</v>
          </cell>
          <cell r="H468">
            <v>-5</v>
          </cell>
          <cell r="I468">
            <v>0</v>
          </cell>
          <cell r="J468">
            <v>26459</v>
          </cell>
          <cell r="K468">
            <v>26459</v>
          </cell>
        </row>
        <row r="469">
          <cell r="F469" t="str">
            <v>510207020</v>
          </cell>
          <cell r="G469" t="str">
            <v>Compra de Programas Computacional</v>
          </cell>
          <cell r="H469">
            <v>0</v>
          </cell>
          <cell r="I469">
            <v>0</v>
          </cell>
          <cell r="J469">
            <v>14928</v>
          </cell>
          <cell r="K469">
            <v>14928</v>
          </cell>
        </row>
        <row r="470">
          <cell r="F470" t="str">
            <v>510207021</v>
          </cell>
          <cell r="G470" t="str">
            <v>Material de Usos y Consumo Computacional</v>
          </cell>
          <cell r="H470">
            <v>-48</v>
          </cell>
          <cell r="I470">
            <v>0</v>
          </cell>
          <cell r="J470">
            <v>124396</v>
          </cell>
          <cell r="K470">
            <v>124396</v>
          </cell>
        </row>
        <row r="471">
          <cell r="H471">
            <v>-1183281</v>
          </cell>
          <cell r="I471">
            <v>0</v>
          </cell>
          <cell r="J471">
            <v>7960926</v>
          </cell>
          <cell r="K471">
            <v>7695403</v>
          </cell>
        </row>
        <row r="472">
          <cell r="H472">
            <v>-29391</v>
          </cell>
          <cell r="I472">
            <v>0</v>
          </cell>
          <cell r="J472">
            <v>1652068</v>
          </cell>
          <cell r="K472">
            <v>1652068</v>
          </cell>
        </row>
        <row r="473">
          <cell r="F473" t="str">
            <v>6513</v>
          </cell>
          <cell r="G473" t="str">
            <v>Imprenta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F474" t="str">
            <v>510102005</v>
          </cell>
          <cell r="G474" t="str">
            <v>Comisiones a Vendedores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F475" t="str">
            <v>6502</v>
          </cell>
          <cell r="G475" t="str">
            <v>Cobranza y Otros Análogos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F476" t="str">
            <v>6520</v>
          </cell>
          <cell r="G476" t="str">
            <v>Fotocopias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F477" t="str">
            <v>8531</v>
          </cell>
          <cell r="G477" t="str">
            <v>Cursos y Seminarios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F478" t="str">
            <v>510102007</v>
          </cell>
          <cell r="G478" t="str">
            <v>Vinculaciones Médicas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F479" t="str">
            <v>6307</v>
          </cell>
          <cell r="G479" t="str">
            <v>Comisiones a  Recaudadores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F480" t="str">
            <v>510103001</v>
          </cell>
          <cell r="G480" t="str">
            <v>Trabajos Profesionales</v>
          </cell>
          <cell r="H480">
            <v>-3735</v>
          </cell>
          <cell r="I480">
            <v>0</v>
          </cell>
          <cell r="J480">
            <v>226318</v>
          </cell>
          <cell r="K480">
            <v>226318</v>
          </cell>
        </row>
        <row r="481">
          <cell r="F481" t="str">
            <v>510103002</v>
          </cell>
          <cell r="G481" t="str">
            <v>Trabajos Ténicos Administrativos</v>
          </cell>
          <cell r="H481">
            <v>-11</v>
          </cell>
          <cell r="I481">
            <v>0</v>
          </cell>
          <cell r="J481">
            <v>300</v>
          </cell>
          <cell r="K481">
            <v>300</v>
          </cell>
        </row>
        <row r="482">
          <cell r="F482" t="str">
            <v>510103003</v>
          </cell>
          <cell r="G482" t="str">
            <v>Trabajos Manuales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F483" t="str">
            <v>510201001</v>
          </cell>
          <cell r="G483" t="str">
            <v>Transporte y Correo</v>
          </cell>
          <cell r="H483">
            <v>-3110</v>
          </cell>
          <cell r="I483">
            <v>0</v>
          </cell>
          <cell r="J483">
            <v>51241</v>
          </cell>
          <cell r="K483">
            <v>51241</v>
          </cell>
        </row>
        <row r="484">
          <cell r="F484" t="str">
            <v>510201004</v>
          </cell>
          <cell r="G484" t="str">
            <v>Encuadernación y Empastes</v>
          </cell>
          <cell r="H484">
            <v>-4</v>
          </cell>
          <cell r="I484">
            <v>0</v>
          </cell>
          <cell r="J484">
            <v>619</v>
          </cell>
          <cell r="K484">
            <v>619</v>
          </cell>
        </row>
        <row r="485">
          <cell r="F485" t="str">
            <v>510201005</v>
          </cell>
          <cell r="G485" t="str">
            <v>Reproducciones</v>
          </cell>
          <cell r="H485">
            <v>-583</v>
          </cell>
          <cell r="I485">
            <v>0</v>
          </cell>
          <cell r="J485">
            <v>164191</v>
          </cell>
          <cell r="K485">
            <v>164191</v>
          </cell>
        </row>
        <row r="486">
          <cell r="F486" t="str">
            <v>510201006</v>
          </cell>
          <cell r="G486" t="str">
            <v>Afiliaciones Entid. Nacionales e Internacionales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F487" t="str">
            <v>510201012</v>
          </cell>
          <cell r="G487" t="str">
            <v>Matrícula Cursos y Seminarios</v>
          </cell>
          <cell r="H487">
            <v>-129</v>
          </cell>
          <cell r="I487">
            <v>0</v>
          </cell>
          <cell r="J487">
            <v>332418</v>
          </cell>
          <cell r="K487">
            <v>332418</v>
          </cell>
        </row>
        <row r="488">
          <cell r="F488" t="str">
            <v>510201013</v>
          </cell>
          <cell r="G488" t="str">
            <v>Movilización</v>
          </cell>
          <cell r="H488">
            <v>-109</v>
          </cell>
          <cell r="I488">
            <v>0</v>
          </cell>
          <cell r="J488">
            <v>50104</v>
          </cell>
          <cell r="K488">
            <v>50104</v>
          </cell>
        </row>
        <row r="489">
          <cell r="F489" t="str">
            <v>510201014</v>
          </cell>
          <cell r="G489" t="str">
            <v>Patentes y Permisos de Circulación</v>
          </cell>
          <cell r="H489">
            <v>-1</v>
          </cell>
          <cell r="I489">
            <v>0</v>
          </cell>
          <cell r="J489">
            <v>2709</v>
          </cell>
          <cell r="K489">
            <v>2709</v>
          </cell>
        </row>
        <row r="490">
          <cell r="F490" t="str">
            <v>510201016</v>
          </cell>
          <cell r="G490" t="str">
            <v>Otros Servicios No Personales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F491" t="str">
            <v>510201017</v>
          </cell>
          <cell r="G491" t="str">
            <v>Salas Cuna</v>
          </cell>
          <cell r="H491">
            <v>-238</v>
          </cell>
          <cell r="I491">
            <v>0</v>
          </cell>
          <cell r="J491">
            <v>16871</v>
          </cell>
          <cell r="K491">
            <v>16871</v>
          </cell>
        </row>
        <row r="492">
          <cell r="F492" t="str">
            <v>510201018</v>
          </cell>
          <cell r="G492" t="str">
            <v>Vigilancias</v>
          </cell>
          <cell r="H492">
            <v>-2850</v>
          </cell>
          <cell r="I492">
            <v>0</v>
          </cell>
          <cell r="J492">
            <v>13913</v>
          </cell>
          <cell r="K492">
            <v>13913</v>
          </cell>
        </row>
        <row r="493">
          <cell r="F493" t="str">
            <v>510201021</v>
          </cell>
          <cell r="G493" t="str">
            <v>Servicio de Alimentación</v>
          </cell>
          <cell r="H493">
            <v>0</v>
          </cell>
          <cell r="I493">
            <v>0</v>
          </cell>
          <cell r="J493">
            <v>420335</v>
          </cell>
          <cell r="K493">
            <v>420335</v>
          </cell>
        </row>
        <row r="494">
          <cell r="F494" t="str">
            <v>510201022</v>
          </cell>
          <cell r="G494" t="str">
            <v>Aseo</v>
          </cell>
          <cell r="H494">
            <v>-1671</v>
          </cell>
          <cell r="I494">
            <v>0</v>
          </cell>
          <cell r="J494">
            <v>274721</v>
          </cell>
          <cell r="K494">
            <v>274721</v>
          </cell>
        </row>
        <row r="495">
          <cell r="F495" t="str">
            <v>510201023</v>
          </cell>
          <cell r="G495" t="str">
            <v>Reparación de Ropa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</row>
        <row r="496">
          <cell r="F496" t="str">
            <v>510201025</v>
          </cell>
          <cell r="G496" t="str">
            <v>Asesorías Externas</v>
          </cell>
          <cell r="H496">
            <v>-508</v>
          </cell>
          <cell r="I496">
            <v>0</v>
          </cell>
          <cell r="J496">
            <v>16950</v>
          </cell>
          <cell r="K496">
            <v>16950</v>
          </cell>
        </row>
        <row r="497">
          <cell r="F497" t="str">
            <v>510201026</v>
          </cell>
          <cell r="G497" t="str">
            <v>Lavandería</v>
          </cell>
          <cell r="H497">
            <v>-11125</v>
          </cell>
          <cell r="I497">
            <v>0</v>
          </cell>
          <cell r="J497">
            <v>1165</v>
          </cell>
          <cell r="K497">
            <v>1165</v>
          </cell>
        </row>
        <row r="498">
          <cell r="F498" t="str">
            <v>510201027</v>
          </cell>
          <cell r="G498" t="str">
            <v>Análisis de Muestras</v>
          </cell>
          <cell r="H498">
            <v>-2160</v>
          </cell>
          <cell r="I498">
            <v>0</v>
          </cell>
          <cell r="J498">
            <v>60058</v>
          </cell>
          <cell r="K498">
            <v>60058</v>
          </cell>
        </row>
        <row r="499">
          <cell r="F499" t="str">
            <v>510201028</v>
          </cell>
          <cell r="G499" t="str">
            <v>Encuestas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F500" t="str">
            <v>510201029</v>
          </cell>
          <cell r="G500" t="str">
            <v>Desinfección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F501" t="str">
            <v>510201030</v>
          </cell>
          <cell r="G501" t="str">
            <v>Servicios de Atención</v>
          </cell>
          <cell r="H501">
            <v>-15</v>
          </cell>
          <cell r="I501">
            <v>0</v>
          </cell>
          <cell r="J501">
            <v>0</v>
          </cell>
          <cell r="K501">
            <v>0</v>
          </cell>
        </row>
        <row r="502">
          <cell r="F502" t="str">
            <v>510201031</v>
          </cell>
          <cell r="G502" t="str">
            <v>Gastos por Tasación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F503" t="str">
            <v>510201033</v>
          </cell>
          <cell r="G503" t="str">
            <v>Contratación de Estudios e Investigación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F504" t="str">
            <v>510201034</v>
          </cell>
          <cell r="G504" t="str">
            <v>Custodia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</row>
        <row r="505">
          <cell r="F505" t="str">
            <v>510201035</v>
          </cell>
          <cell r="G505" t="str">
            <v>Producción de Eventos</v>
          </cell>
          <cell r="H505">
            <v>0</v>
          </cell>
          <cell r="I505">
            <v>0</v>
          </cell>
          <cell r="J505">
            <v>20155</v>
          </cell>
          <cell r="K505">
            <v>20155</v>
          </cell>
        </row>
        <row r="506">
          <cell r="F506" t="str">
            <v>510201036</v>
          </cell>
          <cell r="G506" t="str">
            <v>Levantamiento y Aprobación de Planos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F507" t="str">
            <v>510201039</v>
          </cell>
          <cell r="G507" t="str">
            <v>Prestaciones Médicas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F508" t="str">
            <v>520207012</v>
          </cell>
          <cell r="G508" t="str">
            <v>Retiro de Residuos Orgánicos</v>
          </cell>
          <cell r="H508">
            <v>-1801</v>
          </cell>
          <cell r="I508">
            <v>0</v>
          </cell>
          <cell r="J508">
            <v>0</v>
          </cell>
          <cell r="K508">
            <v>0</v>
          </cell>
        </row>
        <row r="509">
          <cell r="F509" t="str">
            <v>520207013</v>
          </cell>
          <cell r="G509" t="str">
            <v>Retiro de escombros</v>
          </cell>
          <cell r="H509">
            <v>-52</v>
          </cell>
          <cell r="I509">
            <v>0</v>
          </cell>
          <cell r="J509">
            <v>0</v>
          </cell>
          <cell r="K509">
            <v>0</v>
          </cell>
        </row>
        <row r="510">
          <cell r="F510" t="str">
            <v>8572</v>
          </cell>
          <cell r="G510" t="str">
            <v>Progr. Identidades Culturales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</row>
        <row r="511">
          <cell r="F511" t="str">
            <v>520207017</v>
          </cell>
          <cell r="G511" t="str">
            <v>Contribuciones y Aseo Municipal</v>
          </cell>
          <cell r="H511">
            <v>-1289</v>
          </cell>
          <cell r="I511">
            <v>0</v>
          </cell>
          <cell r="J511">
            <v>0</v>
          </cell>
          <cell r="K511">
            <v>0</v>
          </cell>
        </row>
        <row r="512">
          <cell r="H512">
            <v>-21396</v>
          </cell>
          <cell r="I512">
            <v>0</v>
          </cell>
          <cell r="J512">
            <v>789042</v>
          </cell>
          <cell r="K512">
            <v>789042</v>
          </cell>
        </row>
        <row r="513">
          <cell r="F513" t="str">
            <v>510202001</v>
          </cell>
          <cell r="G513" t="str">
            <v>Mantención y Reparación de Bs. Inmuebles</v>
          </cell>
          <cell r="H513">
            <v>-6405</v>
          </cell>
          <cell r="I513">
            <v>0</v>
          </cell>
          <cell r="J513">
            <v>704445</v>
          </cell>
          <cell r="K513">
            <v>704445</v>
          </cell>
        </row>
        <row r="514">
          <cell r="F514" t="str">
            <v>510202002</v>
          </cell>
          <cell r="G514" t="str">
            <v>Mantención y Reparación de Bs. Muebles</v>
          </cell>
          <cell r="H514">
            <v>-6221</v>
          </cell>
          <cell r="I514">
            <v>0</v>
          </cell>
          <cell r="J514">
            <v>74141</v>
          </cell>
          <cell r="K514">
            <v>74141</v>
          </cell>
        </row>
        <row r="515">
          <cell r="F515" t="str">
            <v>510202003</v>
          </cell>
          <cell r="G515" t="str">
            <v>Mantención y Reparación de Vehículos</v>
          </cell>
          <cell r="H515">
            <v>-92</v>
          </cell>
          <cell r="I515">
            <v>0</v>
          </cell>
          <cell r="J515">
            <v>10452</v>
          </cell>
          <cell r="K515">
            <v>10452</v>
          </cell>
        </row>
        <row r="516">
          <cell r="F516" t="str">
            <v>510202005</v>
          </cell>
          <cell r="G516" t="str">
            <v>Mantención de Maquinaria y Equipos</v>
          </cell>
          <cell r="H516">
            <v>-8678</v>
          </cell>
          <cell r="I516">
            <v>0</v>
          </cell>
          <cell r="J516">
            <v>4</v>
          </cell>
          <cell r="K516">
            <v>4</v>
          </cell>
        </row>
        <row r="517">
          <cell r="H517">
            <v>-119972</v>
          </cell>
          <cell r="I517">
            <v>0</v>
          </cell>
          <cell r="J517">
            <v>1291189</v>
          </cell>
          <cell r="K517">
            <v>1291189</v>
          </cell>
        </row>
        <row r="518">
          <cell r="F518" t="str">
            <v>7223</v>
          </cell>
          <cell r="G518" t="str">
            <v>Materiales, Repuestos Utilización Diverso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G519" t="str">
            <v>Gastos Varios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F520" t="str">
            <v>7702</v>
          </cell>
          <cell r="G520" t="str">
            <v>Otros  Gastos Operacionales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F521" t="str">
            <v>8404</v>
          </cell>
          <cell r="G521" t="str">
            <v>Otros gastos (Años Anteriores)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F522" t="str">
            <v>8523</v>
          </cell>
          <cell r="G522" t="str">
            <v>Fondo Fijo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F523" t="str">
            <v>8527</v>
          </cell>
          <cell r="G523" t="str">
            <v>Fondo a Rendir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F524" t="str">
            <v>510207001</v>
          </cell>
          <cell r="G524" t="str">
            <v>Compra de materiales de Oficina</v>
          </cell>
          <cell r="H524">
            <v>-5324</v>
          </cell>
          <cell r="I524">
            <v>0</v>
          </cell>
          <cell r="J524">
            <v>84368</v>
          </cell>
          <cell r="K524">
            <v>84368</v>
          </cell>
        </row>
        <row r="525">
          <cell r="F525" t="str">
            <v>510207002</v>
          </cell>
          <cell r="G525" t="str">
            <v>Artículos de Aseo</v>
          </cell>
          <cell r="H525">
            <v>-6385</v>
          </cell>
          <cell r="I525">
            <v>0</v>
          </cell>
          <cell r="J525">
            <v>112991</v>
          </cell>
          <cell r="K525">
            <v>112991</v>
          </cell>
        </row>
        <row r="526">
          <cell r="F526" t="str">
            <v>510207003</v>
          </cell>
          <cell r="G526" t="str">
            <v>Diarios, Revistas y Libros</v>
          </cell>
          <cell r="H526">
            <v>-5</v>
          </cell>
          <cell r="I526">
            <v>0</v>
          </cell>
          <cell r="J526">
            <v>18697</v>
          </cell>
          <cell r="K526">
            <v>18697</v>
          </cell>
        </row>
        <row r="527">
          <cell r="F527" t="str">
            <v>510207004</v>
          </cell>
          <cell r="G527" t="str">
            <v>Articulos Alimenticios</v>
          </cell>
          <cell r="H527">
            <v>-8765</v>
          </cell>
          <cell r="I527">
            <v>0</v>
          </cell>
          <cell r="J527">
            <v>35506</v>
          </cell>
          <cell r="K527">
            <v>35506</v>
          </cell>
        </row>
        <row r="528">
          <cell r="F528" t="str">
            <v>510207005</v>
          </cell>
          <cell r="G528" t="str">
            <v>Artículos Alimenticios para  Animales</v>
          </cell>
          <cell r="H528">
            <v>0</v>
          </cell>
          <cell r="I528">
            <v>0</v>
          </cell>
          <cell r="J528">
            <v>23814</v>
          </cell>
          <cell r="K528">
            <v>23814</v>
          </cell>
        </row>
        <row r="529">
          <cell r="F529" t="str">
            <v>510207006</v>
          </cell>
          <cell r="G529" t="str">
            <v>Material Productos Agropecuarios y Forestal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</row>
        <row r="530">
          <cell r="F530" t="str">
            <v>510207007</v>
          </cell>
          <cell r="G530" t="str">
            <v xml:space="preserve">Material y Productos Químicos de laboratorio </v>
          </cell>
          <cell r="H530">
            <v>-768</v>
          </cell>
          <cell r="I530">
            <v>0</v>
          </cell>
          <cell r="J530">
            <v>639711</v>
          </cell>
          <cell r="K530">
            <v>639711</v>
          </cell>
        </row>
        <row r="531">
          <cell r="F531" t="str">
            <v>510207008</v>
          </cell>
          <cell r="G531" t="str">
            <v>Productos Farmacéuticos</v>
          </cell>
          <cell r="H531">
            <v>-97415</v>
          </cell>
          <cell r="I531">
            <v>0</v>
          </cell>
          <cell r="J531">
            <v>0</v>
          </cell>
          <cell r="K531">
            <v>0</v>
          </cell>
        </row>
        <row r="532">
          <cell r="F532" t="str">
            <v>510207009</v>
          </cell>
          <cell r="G532" t="str">
            <v>Materiales y Utiles Quirúrgico y Odontológicos</v>
          </cell>
          <cell r="H532">
            <v>-63</v>
          </cell>
          <cell r="I532">
            <v>0</v>
          </cell>
          <cell r="J532">
            <v>0</v>
          </cell>
          <cell r="K532">
            <v>0</v>
          </cell>
        </row>
        <row r="533">
          <cell r="F533" t="str">
            <v>510207010</v>
          </cell>
          <cell r="G533" t="str">
            <v>Material Eléctrico, Optico y Mecánico</v>
          </cell>
          <cell r="H533">
            <v>0</v>
          </cell>
          <cell r="I533">
            <v>0</v>
          </cell>
          <cell r="J533">
            <v>60610</v>
          </cell>
          <cell r="K533">
            <v>60610</v>
          </cell>
        </row>
        <row r="534">
          <cell r="F534" t="str">
            <v>510207011</v>
          </cell>
          <cell r="G534" t="str">
            <v>Herramienta Menores</v>
          </cell>
          <cell r="H534">
            <v>-111</v>
          </cell>
          <cell r="I534">
            <v>0</v>
          </cell>
          <cell r="J534">
            <v>0</v>
          </cell>
          <cell r="K534">
            <v>0</v>
          </cell>
        </row>
        <row r="535">
          <cell r="F535" t="str">
            <v>510207012</v>
          </cell>
          <cell r="G535" t="str">
            <v>Compra de Animales</v>
          </cell>
          <cell r="H535">
            <v>0</v>
          </cell>
          <cell r="I535">
            <v>0</v>
          </cell>
          <cell r="J535">
            <v>2683</v>
          </cell>
          <cell r="K535">
            <v>2683</v>
          </cell>
        </row>
        <row r="536">
          <cell r="F536" t="str">
            <v>510207013</v>
          </cell>
          <cell r="G536" t="str">
            <v>Vestuario,  Prendas Diversas</v>
          </cell>
          <cell r="H536">
            <v>-2197</v>
          </cell>
          <cell r="I536">
            <v>0</v>
          </cell>
          <cell r="J536">
            <v>72413</v>
          </cell>
          <cell r="K536">
            <v>72413</v>
          </cell>
        </row>
        <row r="537">
          <cell r="F537" t="str">
            <v>510207014</v>
          </cell>
          <cell r="G537" t="str">
            <v>Textiles y Ropa de Cama</v>
          </cell>
          <cell r="H537">
            <v>-214</v>
          </cell>
          <cell r="I537">
            <v>0</v>
          </cell>
          <cell r="J537">
            <v>270</v>
          </cell>
          <cell r="K537">
            <v>270</v>
          </cell>
        </row>
        <row r="538">
          <cell r="F538" t="str">
            <v>510207015</v>
          </cell>
          <cell r="G538" t="str">
            <v>Menaje  Oficina, Casinos y Otros</v>
          </cell>
          <cell r="H538">
            <v>-597</v>
          </cell>
          <cell r="I538">
            <v>0</v>
          </cell>
          <cell r="J538">
            <v>284</v>
          </cell>
          <cell r="K538">
            <v>284</v>
          </cell>
        </row>
        <row r="539">
          <cell r="F539" t="str">
            <v>510207016</v>
          </cell>
          <cell r="G539" t="str">
            <v>Artículos Deportivos</v>
          </cell>
          <cell r="H539">
            <v>-1</v>
          </cell>
          <cell r="I539">
            <v>0</v>
          </cell>
          <cell r="J539">
            <v>4745</v>
          </cell>
          <cell r="K539">
            <v>4745</v>
          </cell>
        </row>
        <row r="540">
          <cell r="F540" t="str">
            <v>510207017</v>
          </cell>
          <cell r="G540" t="str">
            <v>Material Fotográfico y Arte</v>
          </cell>
          <cell r="H540">
            <v>0</v>
          </cell>
          <cell r="I540">
            <v>0</v>
          </cell>
          <cell r="J540">
            <v>2492</v>
          </cell>
          <cell r="K540">
            <v>2492</v>
          </cell>
        </row>
        <row r="541">
          <cell r="F541" t="str">
            <v>510207018</v>
          </cell>
          <cell r="G541" t="str">
            <v>Material Magnético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F542" t="str">
            <v>510207019</v>
          </cell>
          <cell r="G542" t="str">
            <v>Escenografía</v>
          </cell>
          <cell r="H542">
            <v>-3</v>
          </cell>
          <cell r="I542">
            <v>0</v>
          </cell>
          <cell r="J542">
            <v>0</v>
          </cell>
          <cell r="K542">
            <v>0</v>
          </cell>
        </row>
        <row r="543">
          <cell r="F543" t="str">
            <v>510207022</v>
          </cell>
          <cell r="G543" t="str">
            <v>Material Didáctico BID</v>
          </cell>
          <cell r="H543">
            <v>-43</v>
          </cell>
          <cell r="I543">
            <v>0</v>
          </cell>
          <cell r="J543">
            <v>0</v>
          </cell>
          <cell r="K543">
            <v>0</v>
          </cell>
        </row>
        <row r="544">
          <cell r="F544" t="str">
            <v>510207023</v>
          </cell>
          <cell r="G544" t="str">
            <v>Otras Compras de Bienes Fungibles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F545" t="str">
            <v>510207024</v>
          </cell>
          <cell r="G545" t="str">
            <v>Insumos Clínicos</v>
          </cell>
          <cell r="H545">
            <v>-112745</v>
          </cell>
          <cell r="I545">
            <v>0</v>
          </cell>
          <cell r="J545">
            <v>0</v>
          </cell>
          <cell r="K545">
            <v>0</v>
          </cell>
        </row>
        <row r="546">
          <cell r="F546" t="str">
            <v>510207025</v>
          </cell>
          <cell r="G546" t="str">
            <v>Material Radiográfico</v>
          </cell>
          <cell r="H546">
            <v>-280</v>
          </cell>
          <cell r="I546">
            <v>0</v>
          </cell>
          <cell r="J546">
            <v>0</v>
          </cell>
          <cell r="K546">
            <v>0</v>
          </cell>
        </row>
        <row r="547">
          <cell r="F547" t="str">
            <v>7218</v>
          </cell>
          <cell r="G547" t="str">
            <v>Equipos Menores Diversos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</row>
        <row r="548">
          <cell r="F548" t="str">
            <v>510207026</v>
          </cell>
          <cell r="G548" t="str">
            <v>Medicamentos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F549" t="str">
            <v>510207027</v>
          </cell>
          <cell r="G549" t="str">
            <v>Calzado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F550" t="str">
            <v>7428</v>
          </cell>
          <cell r="G550" t="str">
            <v>Trabajos Agrícolas y Ganaderos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F551" t="str">
            <v>510207028</v>
          </cell>
          <cell r="G551" t="str">
            <v>Producto Elaborado, Cuero, Caucho, Plástico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F552" t="str">
            <v>510207029</v>
          </cell>
          <cell r="G552" t="str">
            <v>Materias Primas y Semielaborada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F553" t="str">
            <v>510207030</v>
          </cell>
          <cell r="G553" t="str">
            <v>Fertilizantes, Insecticida, Fungicida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F554" t="str">
            <v>510207031</v>
          </cell>
          <cell r="G554" t="str">
            <v>Repuestos Diversos Vehículo Motor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F555" t="str">
            <v>510207032</v>
          </cell>
          <cell r="G555" t="str">
            <v>Bienes No Inventariables</v>
          </cell>
          <cell r="H555">
            <v>-2227</v>
          </cell>
          <cell r="I555">
            <v>0</v>
          </cell>
          <cell r="J555">
            <v>166877</v>
          </cell>
          <cell r="K555">
            <v>166877</v>
          </cell>
        </row>
        <row r="556">
          <cell r="F556" t="str">
            <v>510207033</v>
          </cell>
          <cell r="G556" t="str">
            <v>Reactivos</v>
          </cell>
          <cell r="H556">
            <v>-13621</v>
          </cell>
          <cell r="I556">
            <v>0</v>
          </cell>
          <cell r="J556">
            <v>38654</v>
          </cell>
          <cell r="K556">
            <v>38654</v>
          </cell>
        </row>
        <row r="557">
          <cell r="F557" t="str">
            <v>510207034</v>
          </cell>
          <cell r="G557" t="str">
            <v>Gases Clínicos en Cilindros</v>
          </cell>
          <cell r="H557">
            <v>-2846</v>
          </cell>
          <cell r="I557">
            <v>0</v>
          </cell>
          <cell r="J557">
            <v>0</v>
          </cell>
          <cell r="K557">
            <v>0</v>
          </cell>
        </row>
        <row r="558">
          <cell r="F558" t="str">
            <v>510207035</v>
          </cell>
          <cell r="G558" t="str">
            <v>Oxigeno Líquido a la Red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</row>
        <row r="559">
          <cell r="F559" t="str">
            <v>510207036</v>
          </cell>
          <cell r="G559" t="str">
            <v>Derivaciones de Pacientes</v>
          </cell>
          <cell r="H559">
            <v>-4113</v>
          </cell>
          <cell r="I559">
            <v>0</v>
          </cell>
          <cell r="J559">
            <v>0</v>
          </cell>
          <cell r="K559">
            <v>0</v>
          </cell>
        </row>
        <row r="560">
          <cell r="F560" t="str">
            <v>510207037</v>
          </cell>
          <cell r="G560" t="str">
            <v>Carbón y Leña para Consumo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F561" t="str">
            <v>510207038</v>
          </cell>
          <cell r="G561" t="str">
            <v>Material de Matadero y Prod.del Mar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F562" t="str">
            <v>510207039</v>
          </cell>
          <cell r="G562" t="str">
            <v>Insumos para Imprenta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F563" t="str">
            <v>510207041</v>
          </cell>
          <cell r="G563" t="str">
            <v>Plantaciones Forestales</v>
          </cell>
          <cell r="H563">
            <v>137751</v>
          </cell>
          <cell r="I563">
            <v>0</v>
          </cell>
          <cell r="J563">
            <v>0</v>
          </cell>
          <cell r="K563">
            <v>0</v>
          </cell>
        </row>
        <row r="564">
          <cell r="F564" t="str">
            <v>510207040</v>
          </cell>
          <cell r="G564" t="str">
            <v>Artículos para Docencia</v>
          </cell>
          <cell r="H564">
            <v>0</v>
          </cell>
          <cell r="I564">
            <v>0</v>
          </cell>
          <cell r="J564">
            <v>27074</v>
          </cell>
          <cell r="K564">
            <v>27074</v>
          </cell>
        </row>
        <row r="565">
          <cell r="H565">
            <v>-5718</v>
          </cell>
          <cell r="I565">
            <v>0</v>
          </cell>
          <cell r="J565">
            <v>12110</v>
          </cell>
          <cell r="K565">
            <v>12110</v>
          </cell>
        </row>
        <row r="566">
          <cell r="F566" t="str">
            <v>510208001</v>
          </cell>
          <cell r="G566" t="str">
            <v>Combustibles y Lubricantes para Vehículos</v>
          </cell>
          <cell r="H566">
            <v>-98</v>
          </cell>
          <cell r="I566">
            <v>0</v>
          </cell>
          <cell r="J566">
            <v>11922</v>
          </cell>
          <cell r="K566">
            <v>11922</v>
          </cell>
        </row>
        <row r="567">
          <cell r="F567" t="str">
            <v>510208002</v>
          </cell>
          <cell r="G567" t="str">
            <v>Combustibles y Lubricante Otros Usos</v>
          </cell>
          <cell r="H567">
            <v>-5620</v>
          </cell>
          <cell r="I567">
            <v>0</v>
          </cell>
          <cell r="J567">
            <v>188</v>
          </cell>
          <cell r="K567">
            <v>188</v>
          </cell>
        </row>
        <row r="568">
          <cell r="H568">
            <v>-222</v>
          </cell>
          <cell r="I568">
            <v>0</v>
          </cell>
          <cell r="J568">
            <v>684338</v>
          </cell>
          <cell r="K568">
            <v>684338</v>
          </cell>
        </row>
        <row r="569">
          <cell r="F569" t="str">
            <v>510205001</v>
          </cell>
          <cell r="G569" t="str">
            <v>Gastos de Representación Documentado</v>
          </cell>
          <cell r="H569">
            <v>-113</v>
          </cell>
          <cell r="I569">
            <v>0</v>
          </cell>
          <cell r="J569">
            <v>5904</v>
          </cell>
          <cell r="K569">
            <v>5904</v>
          </cell>
        </row>
        <row r="570">
          <cell r="F570" t="str">
            <v>510206001</v>
          </cell>
          <cell r="G570" t="str">
            <v>Pasajes y Movilización Territorio Nacional</v>
          </cell>
          <cell r="H570">
            <v>-105</v>
          </cell>
          <cell r="I570">
            <v>0</v>
          </cell>
          <cell r="J570">
            <v>11755</v>
          </cell>
          <cell r="K570">
            <v>11755</v>
          </cell>
        </row>
        <row r="571">
          <cell r="F571" t="str">
            <v>510206002</v>
          </cell>
          <cell r="G571" t="str">
            <v>Pasajes Fuera Del Territorio Nacional</v>
          </cell>
          <cell r="H571">
            <v>-4</v>
          </cell>
          <cell r="I571">
            <v>0</v>
          </cell>
          <cell r="J571">
            <v>137339</v>
          </cell>
          <cell r="K571">
            <v>137339</v>
          </cell>
        </row>
        <row r="572">
          <cell r="F572" t="str">
            <v>510206003</v>
          </cell>
          <cell r="G572" t="str">
            <v>Gastos Permanencia Territorio Nacional</v>
          </cell>
          <cell r="H572">
            <v>0</v>
          </cell>
          <cell r="I572">
            <v>0</v>
          </cell>
          <cell r="J572">
            <v>357726</v>
          </cell>
          <cell r="K572">
            <v>357726</v>
          </cell>
        </row>
        <row r="573">
          <cell r="F573" t="str">
            <v>510206004</v>
          </cell>
          <cell r="G573" t="str">
            <v>Ayuda Gastos Permanencia Fuera Territorio Nacional</v>
          </cell>
          <cell r="H573">
            <v>0</v>
          </cell>
          <cell r="I573">
            <v>0</v>
          </cell>
          <cell r="J573">
            <v>171614</v>
          </cell>
          <cell r="K573">
            <v>171614</v>
          </cell>
        </row>
        <row r="574">
          <cell r="F574" t="str">
            <v>7107</v>
          </cell>
          <cell r="G574" t="str">
            <v>Gastos de Representación sin Documentación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</row>
        <row r="575">
          <cell r="F575" t="str">
            <v>7108</v>
          </cell>
          <cell r="G575" t="str">
            <v>Gastos de Representación Libre Disposición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</row>
        <row r="576">
          <cell r="F576" t="str">
            <v>7109</v>
          </cell>
          <cell r="G576" t="str">
            <v>Gastos de Representación Libre Disposición del Rector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F578" t="str">
            <v>8524</v>
          </cell>
          <cell r="G578" t="str">
            <v>Anticipo a Proveedores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F579" t="str">
            <v>8525</v>
          </cell>
          <cell r="G579" t="str">
            <v>Anticipos a Contratistas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</row>
        <row r="580">
          <cell r="F580" t="str">
            <v>8528</v>
          </cell>
          <cell r="G580" t="str">
            <v>Anticipos Importaciones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</row>
        <row r="581">
          <cell r="F581" t="str">
            <v>8526</v>
          </cell>
          <cell r="G581" t="str">
            <v>Anticipo Remuneraciones Organismos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H582">
            <v>-1006582</v>
          </cell>
          <cell r="I582">
            <v>0</v>
          </cell>
          <cell r="J582">
            <v>3532179</v>
          </cell>
          <cell r="K582">
            <v>3266656</v>
          </cell>
        </row>
        <row r="583">
          <cell r="F583" t="str">
            <v>8543</v>
          </cell>
          <cell r="G583" t="str">
            <v>Descuento Volumen Prestaciones Médicas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F584" t="str">
            <v>xxxxx</v>
          </cell>
          <cell r="G584" t="str">
            <v>ley de Accidente del Trabajo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F585" t="str">
            <v>510101009</v>
          </cell>
          <cell r="G585" t="str">
            <v>Aguinaldo y Bonificaciones Legales</v>
          </cell>
          <cell r="H585">
            <v>-15073</v>
          </cell>
          <cell r="I585">
            <v>0</v>
          </cell>
          <cell r="J585">
            <v>722030</v>
          </cell>
          <cell r="K585">
            <v>722030</v>
          </cell>
        </row>
        <row r="586">
          <cell r="F586" t="str">
            <v>510104001</v>
          </cell>
          <cell r="G586" t="str">
            <v>1% Fondo Bono Laboral Personal Académico</v>
          </cell>
          <cell r="H586">
            <v>-12</v>
          </cell>
          <cell r="I586">
            <v>0</v>
          </cell>
          <cell r="J586">
            <v>5620</v>
          </cell>
          <cell r="K586">
            <v>5620</v>
          </cell>
        </row>
        <row r="587">
          <cell r="F587" t="str">
            <v>510104002</v>
          </cell>
          <cell r="G587" t="str">
            <v>1% Fondo Bono Laboral Personal Afecto Ley 15.076</v>
          </cell>
          <cell r="H587">
            <v>-316</v>
          </cell>
          <cell r="I587">
            <v>0</v>
          </cell>
          <cell r="J587">
            <v>8122</v>
          </cell>
          <cell r="K587">
            <v>8122</v>
          </cell>
        </row>
        <row r="588">
          <cell r="F588" t="str">
            <v>510104003</v>
          </cell>
          <cell r="G588" t="str">
            <v>1% Fondo Bono Laboral Personal No Académico</v>
          </cell>
          <cell r="H588">
            <v>-934</v>
          </cell>
          <cell r="I588">
            <v>0</v>
          </cell>
          <cell r="J588">
            <v>15429</v>
          </cell>
          <cell r="K588">
            <v>15429</v>
          </cell>
        </row>
        <row r="589">
          <cell r="F589" t="str">
            <v>510104004</v>
          </cell>
          <cell r="G589" t="str">
            <v>Ley de Accidente del Trabajo Pers. Académico</v>
          </cell>
          <cell r="H589">
            <v>-44</v>
          </cell>
          <cell r="I589">
            <v>0</v>
          </cell>
          <cell r="J589">
            <v>8622</v>
          </cell>
          <cell r="K589">
            <v>8622</v>
          </cell>
        </row>
        <row r="590">
          <cell r="F590" t="str">
            <v>510104005</v>
          </cell>
          <cell r="G590" t="str">
            <v>Ley de Accidente del Trabajo Afecto Ley 15.076</v>
          </cell>
          <cell r="H590">
            <v>-1154</v>
          </cell>
          <cell r="I590">
            <v>0</v>
          </cell>
          <cell r="J590">
            <v>4931</v>
          </cell>
          <cell r="K590">
            <v>4931</v>
          </cell>
        </row>
        <row r="591">
          <cell r="F591" t="str">
            <v>510104006</v>
          </cell>
          <cell r="G591" t="str">
            <v>Ley de Accidente del Trabajo Pers. No Académico</v>
          </cell>
          <cell r="H591">
            <v>-4112</v>
          </cell>
          <cell r="I591">
            <v>0</v>
          </cell>
          <cell r="J591">
            <v>10177</v>
          </cell>
          <cell r="K591">
            <v>10177</v>
          </cell>
        </row>
        <row r="592">
          <cell r="F592" t="str">
            <v>510104007</v>
          </cell>
          <cell r="G592" t="str">
            <v>Aporte Empleador por Trabajo Pesado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F593" t="str">
            <v>510104008</v>
          </cell>
          <cell r="G593" t="str">
            <v>Apte. Seguro Invalidez y Sobrevivencia Personal Académico</v>
          </cell>
          <cell r="H593">
            <v>-31</v>
          </cell>
          <cell r="I593">
            <v>0</v>
          </cell>
          <cell r="J593">
            <v>73790</v>
          </cell>
          <cell r="K593">
            <v>73790</v>
          </cell>
        </row>
        <row r="594">
          <cell r="F594" t="str">
            <v>510104009</v>
          </cell>
          <cell r="G594" t="str">
            <v>Apte. Seguro Invalidez y Sobrevivencia Personal No Académico</v>
          </cell>
          <cell r="H594">
            <v>-3937</v>
          </cell>
          <cell r="I594">
            <v>0</v>
          </cell>
          <cell r="J594">
            <v>108973</v>
          </cell>
          <cell r="K594">
            <v>108973</v>
          </cell>
        </row>
        <row r="595">
          <cell r="F595" t="str">
            <v>510104010</v>
          </cell>
          <cell r="G595" t="str">
            <v>Apte. Seguro Invalidez y Sobrevivencia Personal Ley 15.076</v>
          </cell>
          <cell r="H595">
            <v>-1021</v>
          </cell>
          <cell r="I595">
            <v>0</v>
          </cell>
          <cell r="J595">
            <v>56360</v>
          </cell>
          <cell r="K595">
            <v>56360</v>
          </cell>
        </row>
        <row r="596">
          <cell r="F596" t="str">
            <v>510105001</v>
          </cell>
          <cell r="G596" t="str">
            <v>Bonificación  Compensatoria Personal Académico</v>
          </cell>
          <cell r="H596">
            <v>32136</v>
          </cell>
          <cell r="I596">
            <v>0</v>
          </cell>
          <cell r="J596">
            <v>38050</v>
          </cell>
          <cell r="K596">
            <v>38050</v>
          </cell>
        </row>
        <row r="597">
          <cell r="F597" t="str">
            <v>510105002</v>
          </cell>
          <cell r="G597" t="str">
            <v>Bonificación  Compensatoria Personal No Académico</v>
          </cell>
          <cell r="H597">
            <v>-785161</v>
          </cell>
          <cell r="I597">
            <v>0</v>
          </cell>
          <cell r="J597">
            <v>72832</v>
          </cell>
          <cell r="K597">
            <v>72832</v>
          </cell>
        </row>
        <row r="598">
          <cell r="F598" t="str">
            <v>510105003</v>
          </cell>
          <cell r="G598" t="str">
            <v>Bonificación  Compensatoria Personal Ley 15.076</v>
          </cell>
          <cell r="H598">
            <v>-275994</v>
          </cell>
          <cell r="I598">
            <v>0</v>
          </cell>
          <cell r="J598">
            <v>0</v>
          </cell>
          <cell r="K598">
            <v>0</v>
          </cell>
        </row>
        <row r="599">
          <cell r="F599" t="str">
            <v>510201007</v>
          </cell>
          <cell r="G599" t="str">
            <v>Gastos Notariales</v>
          </cell>
          <cell r="H599">
            <v>-480</v>
          </cell>
          <cell r="I599">
            <v>0</v>
          </cell>
          <cell r="J599">
            <v>256</v>
          </cell>
          <cell r="K599">
            <v>256</v>
          </cell>
        </row>
        <row r="600">
          <cell r="F600" t="str">
            <v>510201008</v>
          </cell>
          <cell r="G600" t="str">
            <v>Gastos de Comercio Exterior</v>
          </cell>
          <cell r="H600">
            <v>-109</v>
          </cell>
          <cell r="I600">
            <v>0</v>
          </cell>
          <cell r="J600">
            <v>2295</v>
          </cell>
          <cell r="K600">
            <v>2295</v>
          </cell>
        </row>
        <row r="601">
          <cell r="F601" t="str">
            <v>510201009</v>
          </cell>
          <cell r="G601" t="str">
            <v>Seguros Varios</v>
          </cell>
          <cell r="H601">
            <v>-155</v>
          </cell>
          <cell r="I601">
            <v>0</v>
          </cell>
          <cell r="J601">
            <v>847</v>
          </cell>
          <cell r="K601">
            <v>847</v>
          </cell>
        </row>
        <row r="602">
          <cell r="F602" t="str">
            <v>510201010</v>
          </cell>
          <cell r="G602" t="str">
            <v>Comisiones por Cobranza</v>
          </cell>
          <cell r="H602">
            <v>-2181</v>
          </cell>
          <cell r="I602">
            <v>0</v>
          </cell>
          <cell r="J602">
            <v>0</v>
          </cell>
          <cell r="K602">
            <v>0</v>
          </cell>
        </row>
        <row r="603">
          <cell r="F603" t="str">
            <v>510201024</v>
          </cell>
          <cell r="G603" t="str">
            <v>Gastos Comunes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</row>
        <row r="604">
          <cell r="F604" t="str">
            <v>510201037</v>
          </cell>
          <cell r="G604" t="str">
            <v>Gastos de Aduanas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F605" t="str">
            <v>510201038</v>
          </cell>
          <cell r="G605" t="str">
            <v>Credenciales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</row>
        <row r="606">
          <cell r="F606" t="str">
            <v>510201040</v>
          </cell>
          <cell r="G606" t="str">
            <v>Derechos Municipales</v>
          </cell>
          <cell r="H606">
            <v>0</v>
          </cell>
          <cell r="I606">
            <v>0</v>
          </cell>
          <cell r="J606">
            <v>620</v>
          </cell>
          <cell r="K606">
            <v>620</v>
          </cell>
        </row>
        <row r="607">
          <cell r="F607" t="str">
            <v>510201042</v>
          </cell>
          <cell r="G607" t="str">
            <v>Informes Comerciales</v>
          </cell>
          <cell r="H607">
            <v>-258</v>
          </cell>
          <cell r="I607">
            <v>0</v>
          </cell>
          <cell r="J607">
            <v>0</v>
          </cell>
          <cell r="K607">
            <v>0</v>
          </cell>
        </row>
        <row r="608">
          <cell r="F608" t="str">
            <v>510201043</v>
          </cell>
          <cell r="G608" t="str">
            <v>Derechos de Marca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F609" t="str">
            <v>510201044</v>
          </cell>
          <cell r="G609" t="str">
            <v>Innovaciones Universitarias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</row>
        <row r="610">
          <cell r="F610" t="str">
            <v>510201045</v>
          </cell>
          <cell r="G610" t="str">
            <v>Gastos de Administración Alumno en el Exterior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</row>
        <row r="611">
          <cell r="F611" t="str">
            <v>510201046</v>
          </cell>
          <cell r="G611" t="str">
            <v>Derecho de Autor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</row>
        <row r="612">
          <cell r="F612" t="str">
            <v>510201047</v>
          </cell>
          <cell r="G612" t="str">
            <v>Anulación Intereses Deveng.Arancel Años Anteriores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F613" t="str">
            <v>510204005</v>
          </cell>
          <cell r="G613" t="str">
            <v>Castigo Documentos Protestados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F614" t="str">
            <v>510214006</v>
          </cell>
          <cell r="G614" t="str">
            <v>Castigo Fondo Fijo a Rendir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F615" t="str">
            <v>510214011</v>
          </cell>
          <cell r="G615" t="str">
            <v>Condonación Aranceles Años Anteriores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</row>
        <row r="616">
          <cell r="F616" t="str">
            <v>510215001</v>
          </cell>
          <cell r="G616" t="str">
            <v>I.V.A. Crédito Fiscal</v>
          </cell>
          <cell r="H616">
            <v>0</v>
          </cell>
          <cell r="I616">
            <v>0</v>
          </cell>
          <cell r="J616">
            <v>921570</v>
          </cell>
          <cell r="K616">
            <v>921570</v>
          </cell>
        </row>
        <row r="617">
          <cell r="F617" t="str">
            <v>510215005</v>
          </cell>
          <cell r="G617" t="str">
            <v>Otros Impuestos sin Derecho a Crédito</v>
          </cell>
          <cell r="H617">
            <v>0</v>
          </cell>
          <cell r="I617">
            <v>0</v>
          </cell>
          <cell r="J617">
            <v>3574</v>
          </cell>
          <cell r="K617">
            <v>3574</v>
          </cell>
        </row>
        <row r="618">
          <cell r="F618" t="str">
            <v>510219001</v>
          </cell>
          <cell r="G618" t="str">
            <v>Capacitación SENCE</v>
          </cell>
          <cell r="H618">
            <v>-325</v>
          </cell>
          <cell r="I618">
            <v>0</v>
          </cell>
          <cell r="J618">
            <v>0</v>
          </cell>
          <cell r="K618">
            <v>0</v>
          </cell>
        </row>
        <row r="619">
          <cell r="F619" t="str">
            <v>520103001</v>
          </cell>
          <cell r="G619" t="str">
            <v>Gastos Bancarios Operación en Pesos</v>
          </cell>
          <cell r="H619">
            <v>-9</v>
          </cell>
          <cell r="I619">
            <v>0</v>
          </cell>
          <cell r="J619">
            <v>10752</v>
          </cell>
          <cell r="K619">
            <v>10752</v>
          </cell>
        </row>
        <row r="620">
          <cell r="F620" t="str">
            <v>520103002</v>
          </cell>
          <cell r="G620" t="str">
            <v>Impuesto Timbre Pagar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</row>
        <row r="621">
          <cell r="F621" t="str">
            <v>520104002</v>
          </cell>
          <cell r="G621" t="str">
            <v>Otros Gastos Financieros Judiciales  [Gtos. Financieros]</v>
          </cell>
          <cell r="H621">
            <v>-324</v>
          </cell>
          <cell r="I621">
            <v>0</v>
          </cell>
          <cell r="J621">
            <v>0</v>
          </cell>
          <cell r="K621">
            <v>0</v>
          </cell>
        </row>
        <row r="622">
          <cell r="F622" t="str">
            <v>520104003</v>
          </cell>
          <cell r="G622" t="str">
            <v>Descuento por Pronto Pago (Aranceles)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F623" t="str">
            <v>520104005</v>
          </cell>
          <cell r="G623" t="str">
            <v>Gastos Judiciales  [Gtos. Financieros]</v>
          </cell>
          <cell r="H623">
            <v>0</v>
          </cell>
          <cell r="I623">
            <v>0</v>
          </cell>
          <cell r="J623">
            <v>1780</v>
          </cell>
          <cell r="K623">
            <v>1780</v>
          </cell>
        </row>
        <row r="624">
          <cell r="F624" t="str">
            <v>520104007</v>
          </cell>
          <cell r="G624" t="str">
            <v>Intereses y Comisiones  [Gtos. Financieros]</v>
          </cell>
          <cell r="H624">
            <v>-19904</v>
          </cell>
          <cell r="I624">
            <v>0</v>
          </cell>
          <cell r="J624">
            <v>0</v>
          </cell>
          <cell r="K624">
            <v>0</v>
          </cell>
        </row>
        <row r="625">
          <cell r="F625" t="str">
            <v>520104008</v>
          </cell>
          <cell r="G625" t="str">
            <v>Restitución Descuento Arancel Años Anteriores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F626" t="str">
            <v>520205006</v>
          </cell>
          <cell r="G626" t="str">
            <v>Pérdida por Venta con Leaseback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</row>
        <row r="627">
          <cell r="F627" t="str">
            <v>520206001</v>
          </cell>
          <cell r="G627" t="str">
            <v>Imprevistos</v>
          </cell>
          <cell r="H627">
            <v>0</v>
          </cell>
          <cell r="I627">
            <v>0</v>
          </cell>
          <cell r="J627">
            <v>477</v>
          </cell>
          <cell r="K627">
            <v>477</v>
          </cell>
        </row>
        <row r="628">
          <cell r="F628" t="str">
            <v>520207001</v>
          </cell>
          <cell r="G628" t="str">
            <v>Garantías Hechas Efectivas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F629" t="str">
            <v>520207004</v>
          </cell>
          <cell r="G629" t="str">
            <v>Pérdida en Empresas Relacionadas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F630" t="str">
            <v>520207008</v>
          </cell>
          <cell r="G630" t="str">
            <v>Disminución de Ingresos Aranceles Postgrado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F631" t="str">
            <v>520207010</v>
          </cell>
          <cell r="G631" t="str">
            <v>Indemnización Art.148 Ley 18.834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</row>
        <row r="632">
          <cell r="F632" t="str">
            <v>520207011</v>
          </cell>
          <cell r="G632" t="str">
            <v>Pérdida por diferencia de cambio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F633" t="str">
            <v>520207014</v>
          </cell>
          <cell r="G633" t="str">
            <v>Devolución Excedentes Proyectos de Investig.</v>
          </cell>
          <cell r="H633">
            <v>0</v>
          </cell>
          <cell r="I633">
            <v>0</v>
          </cell>
          <cell r="J633">
            <v>170137</v>
          </cell>
          <cell r="K633">
            <v>170137</v>
          </cell>
        </row>
        <row r="634">
          <cell r="F634" t="str">
            <v>520207015</v>
          </cell>
          <cell r="G634" t="str">
            <v>Anulación por Servicios no Realizados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</row>
        <row r="635">
          <cell r="F635" t="str">
            <v>520207016</v>
          </cell>
          <cell r="G635" t="str">
            <v xml:space="preserve">Premios </v>
          </cell>
          <cell r="H635">
            <v>0</v>
          </cell>
          <cell r="I635">
            <v>0</v>
          </cell>
          <cell r="J635">
            <v>26998</v>
          </cell>
          <cell r="K635">
            <v>26998</v>
          </cell>
        </row>
        <row r="636">
          <cell r="F636" t="str">
            <v>520207018</v>
          </cell>
          <cell r="G636" t="str">
            <v>Indemnización  Ley Nº 20.044/2005. Art. 4º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</row>
        <row r="637">
          <cell r="F637" t="str">
            <v>520207019</v>
          </cell>
          <cell r="G637" t="str">
            <v>Devolución de Becas PSU-Beca JUNAEB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</row>
        <row r="638">
          <cell r="F638" t="str">
            <v>8502</v>
          </cell>
          <cell r="G638" t="str">
            <v>Gtos.Com.Cobranza Arancel/Gtos.Cobranza FSCU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F639" t="str">
            <v>520207023</v>
          </cell>
          <cell r="G639" t="str">
            <v>Devolución de Aportes FONIS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F640" t="str">
            <v>520207024</v>
          </cell>
          <cell r="G640" t="str">
            <v>Devolución Aporte Proyectos INNOVA Chile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F641" t="str">
            <v>520207028</v>
          </cell>
          <cell r="G641" t="str">
            <v>Gastos Aranceles Años Anteriores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F642" t="str">
            <v>520207029</v>
          </cell>
          <cell r="G642" t="str">
            <v>Incentivo al Retiro Ley N° 20.374 Personal Afecto Ley N° 15.076</v>
          </cell>
          <cell r="H642">
            <v>0</v>
          </cell>
          <cell r="I642">
            <v>0</v>
          </cell>
          <cell r="J642">
            <v>11721</v>
          </cell>
          <cell r="K642">
            <v>11721</v>
          </cell>
        </row>
        <row r="643">
          <cell r="F643" t="str">
            <v>520207030</v>
          </cell>
          <cell r="G643" t="str">
            <v>Incentivo al Retiro Ley N° 20.374 Personal No Académico</v>
          </cell>
          <cell r="H643">
            <v>73345</v>
          </cell>
          <cell r="I643">
            <v>0</v>
          </cell>
          <cell r="J643">
            <v>94341</v>
          </cell>
          <cell r="K643">
            <v>94341</v>
          </cell>
        </row>
        <row r="644">
          <cell r="F644" t="str">
            <v>520207031</v>
          </cell>
          <cell r="G644" t="str">
            <v>Incentivo al Retiro Ley N° 20.374 Personal Académico</v>
          </cell>
          <cell r="H644">
            <v>21526</v>
          </cell>
          <cell r="I644">
            <v>0</v>
          </cell>
          <cell r="J644">
            <v>72332</v>
          </cell>
          <cell r="K644">
            <v>72332</v>
          </cell>
        </row>
        <row r="645">
          <cell r="F645" t="str">
            <v>520207032</v>
          </cell>
          <cell r="G645" t="str">
            <v>Devolución de Aporte de Entidades Públicas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</row>
        <row r="646">
          <cell r="F646" t="str">
            <v>520207033</v>
          </cell>
          <cell r="G646" t="str">
            <v>Devolución de AporteProyectos Mecesup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F647" t="str">
            <v>520208001</v>
          </cell>
          <cell r="G647" t="str">
            <v>Multas e Intereses Imposiciones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F648" t="str">
            <v>520208002</v>
          </cell>
          <cell r="G648" t="str">
            <v>Multas e Intereses Impuestos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F649" t="str">
            <v>520208003</v>
          </cell>
          <cell r="G649" t="str">
            <v>Otras Multas e Intereses</v>
          </cell>
          <cell r="H649">
            <v>-1</v>
          </cell>
          <cell r="I649">
            <v>0</v>
          </cell>
          <cell r="J649">
            <v>0</v>
          </cell>
          <cell r="K649">
            <v>0</v>
          </cell>
        </row>
        <row r="650">
          <cell r="F650" t="str">
            <v>520209005</v>
          </cell>
          <cell r="G650" t="str">
            <v>Perdida por Diferencia de Cambio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F651" t="str">
            <v>520213055</v>
          </cell>
          <cell r="G651" t="str">
            <v>Compra Directa Estampillas U. Organismo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F652" t="str">
            <v>510210011</v>
          </cell>
          <cell r="G652" t="str">
            <v>Descuento Pronto Pago (FSCU)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F653" t="str">
            <v>520213137</v>
          </cell>
          <cell r="G653" t="str">
            <v>Devolución Bonos y Aguinaldos Años Anteriores</v>
          </cell>
          <cell r="H653">
            <v>-3</v>
          </cell>
          <cell r="I653">
            <v>0</v>
          </cell>
          <cell r="J653">
            <v>314</v>
          </cell>
          <cell r="K653">
            <v>314</v>
          </cell>
        </row>
        <row r="654">
          <cell r="F654" t="str">
            <v>520214001</v>
          </cell>
          <cell r="G654" t="str">
            <v>Traspaso de Recursos   [Operac. Interorg.]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</row>
        <row r="655">
          <cell r="F655" t="str">
            <v>520214002</v>
          </cell>
          <cell r="G655" t="str">
            <v>Traspaso de Recursos Fondef  [Operac. Interorg.]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</row>
        <row r="656">
          <cell r="F656" t="str">
            <v>520214004</v>
          </cell>
          <cell r="G656" t="str">
            <v>Compras Internas    [Operac. Interorg.]</v>
          </cell>
          <cell r="H656">
            <v>-4135</v>
          </cell>
          <cell r="I656">
            <v>0</v>
          </cell>
          <cell r="J656">
            <v>474507</v>
          </cell>
          <cell r="K656">
            <v>474507</v>
          </cell>
        </row>
        <row r="657">
          <cell r="F657" t="str">
            <v>520214006</v>
          </cell>
          <cell r="G657" t="str">
            <v>Intereses Depósitos a Plazos   [Operac. Interorg.]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F658" t="str">
            <v>520214007</v>
          </cell>
          <cell r="G658" t="str">
            <v>Correción Monetaria Dep. a Plazo  (Contable) [Operac. Interorg.]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F659" t="str">
            <v>520214014</v>
          </cell>
          <cell r="G659" t="str">
            <v xml:space="preserve">FONDEF Gasto de Administración 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F660" t="str">
            <v>520214027</v>
          </cell>
          <cell r="G660" t="str">
            <v>Recursos de Años Anteriores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</row>
        <row r="661">
          <cell r="F661" t="str">
            <v>520214038</v>
          </cell>
          <cell r="G661" t="str">
            <v>Intereses Préstamos Internos a Organismos [Operac. Interorg.]</v>
          </cell>
          <cell r="H661">
            <v>-42</v>
          </cell>
          <cell r="I661">
            <v>0</v>
          </cell>
          <cell r="J661">
            <v>0</v>
          </cell>
          <cell r="K661">
            <v>0</v>
          </cell>
        </row>
        <row r="662">
          <cell r="F662" t="str">
            <v>520214039</v>
          </cell>
          <cell r="G662" t="str">
            <v>Corrección Monetaria Prést. Organismos [Operac. Interorg.]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F663" t="str">
            <v>Crear</v>
          </cell>
          <cell r="G663" t="str">
            <v>Otros Gastos / Gastos EEFF Auditados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</row>
        <row r="664">
          <cell r="F664" t="str">
            <v>520214041</v>
          </cell>
          <cell r="G664" t="str">
            <v>FONDEF Gtos. de Administr. Superior 50% N.C.[Operac. Interorg.]</v>
          </cell>
          <cell r="H664">
            <v>0</v>
          </cell>
          <cell r="I664">
            <v>0</v>
          </cell>
          <cell r="J664">
            <v>34517</v>
          </cell>
          <cell r="K664">
            <v>34517</v>
          </cell>
        </row>
        <row r="665">
          <cell r="F665" t="str">
            <v>520214042</v>
          </cell>
          <cell r="G665" t="str">
            <v>FONDEF Gasto de Administr. 50% Orga. [Operac. Interorg.]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F666" t="str">
            <v>520214043</v>
          </cell>
          <cell r="G666" t="str">
            <v>FONDEF Gasto de Administr. 50% Organismo [Operac. Interorg.]</v>
          </cell>
          <cell r="H666">
            <v>0</v>
          </cell>
          <cell r="I666">
            <v>0</v>
          </cell>
          <cell r="J666">
            <v>34517</v>
          </cell>
          <cell r="K666">
            <v>34517</v>
          </cell>
        </row>
        <row r="667">
          <cell r="F667" t="str">
            <v>520214050</v>
          </cell>
          <cell r="G667" t="str">
            <v>Traspaso MECESUP  [Operac. Interorg.]</v>
          </cell>
          <cell r="H667">
            <v>0</v>
          </cell>
          <cell r="I667">
            <v>0</v>
          </cell>
          <cell r="J667">
            <v>1895</v>
          </cell>
          <cell r="K667">
            <v>1895</v>
          </cell>
        </row>
        <row r="668">
          <cell r="F668" t="str">
            <v>520214051</v>
          </cell>
          <cell r="G668" t="str">
            <v>Atención Alumnos Medicina. Resolución 104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</row>
        <row r="669">
          <cell r="F669" t="str">
            <v>520214052</v>
          </cell>
          <cell r="G669" t="str">
            <v xml:space="preserve">Transferencia por Overhead (emisor) 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F670" t="str">
            <v>520214054</v>
          </cell>
          <cell r="G670" t="str">
            <v>Overhead   2% sobre ingresos organismo [Operac.Inter]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F671" t="str">
            <v>520214055</v>
          </cell>
          <cell r="G671" t="str">
            <v>Becas Arancel Financ. por Organismos (FGT) [Operac. Inter]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F672" t="str">
            <v>520214065</v>
          </cell>
          <cell r="G672" t="str">
            <v>Traspaso de Recursos Vta. De Base DEMRE [Operac. Inter]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</row>
        <row r="673">
          <cell r="F673" t="str">
            <v>520214067</v>
          </cell>
          <cell r="G673" t="str">
            <v>Traspaso de Recursos Entre Centro de Costos [Operac.Intra]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</row>
        <row r="674">
          <cell r="F674" t="str">
            <v>520214068</v>
          </cell>
          <cell r="G674" t="str">
            <v>Traspaso de Recursos Casa Central (VAEGI) [Operac. Inter]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</row>
        <row r="675">
          <cell r="F675" t="str">
            <v>520214069</v>
          </cell>
          <cell r="G675" t="str">
            <v>Traspaso de Recursos - VAEGI  [Operac. Inter]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</row>
        <row r="676">
          <cell r="F676" t="str">
            <v>520214070</v>
          </cell>
          <cell r="G676" t="str">
            <v>Operaciones Hospital - VAEGI  [Operac. Inter]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</row>
        <row r="677">
          <cell r="F677" t="str">
            <v>520214071</v>
          </cell>
          <cell r="G677" t="str">
            <v>Corrección Monetaria  Fondos en Custodia (Contable)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</row>
        <row r="678">
          <cell r="F678" t="str">
            <v>520214072</v>
          </cell>
          <cell r="G678" t="str">
            <v>Devolución Excedentes Proyectos Años Anteriores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G679" t="str">
            <v>INTERNOS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</row>
        <row r="680">
          <cell r="G680" t="str">
            <v>Otros [Transferencias a los Organismos]</v>
          </cell>
          <cell r="H680">
            <v>-17874</v>
          </cell>
          <cell r="I680">
            <v>0</v>
          </cell>
          <cell r="J680">
            <v>543793</v>
          </cell>
          <cell r="K680">
            <v>278270</v>
          </cell>
        </row>
        <row r="681">
          <cell r="F681" t="str">
            <v>211106035-211106036</v>
          </cell>
          <cell r="G681" t="str">
            <v>Préstamos Internos en Pesos (Capital)</v>
          </cell>
          <cell r="H681">
            <v>0</v>
          </cell>
          <cell r="I681">
            <v>0</v>
          </cell>
          <cell r="J681">
            <v>0</v>
          </cell>
          <cell r="K681">
            <v>278270</v>
          </cell>
        </row>
        <row r="682">
          <cell r="F682" t="str">
            <v>520213030</v>
          </cell>
          <cell r="G682" t="str">
            <v>Remesa S.I.L.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F683" t="str">
            <v>520213135</v>
          </cell>
          <cell r="G683" t="str">
            <v>Reposición de Equipamiento Servicios Centrales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F684" t="str">
            <v>520213045</v>
          </cell>
          <cell r="G684" t="str">
            <v>Aporte no Recurrente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F685" t="str">
            <v>520213049</v>
          </cell>
          <cell r="G685" t="str">
            <v>Recursos F.D.I.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F686" t="str">
            <v>520214040</v>
          </cell>
          <cell r="G686" t="str">
            <v>Programa Publicaciones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F687" t="str">
            <v>520214064</v>
          </cell>
          <cell r="G687" t="str">
            <v>Aporte Organismos Bienes Inmuebles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F688" t="str">
            <v>520216001</v>
          </cell>
          <cell r="G688" t="str">
            <v>Transferencias Aporte Institucional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F689" t="str">
            <v>520216002</v>
          </cell>
          <cell r="G689" t="str">
            <v>Descentral. 50% Aranceles Años Anter.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F690" t="str">
            <v>520216003</v>
          </cell>
          <cell r="G690" t="str">
            <v>Aporte AFI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F691" t="str">
            <v>520216004</v>
          </cell>
          <cell r="G691" t="str">
            <v>Transferencias Aporte Aranceles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F692" t="str">
            <v>∑  Ctas.Consol.</v>
          </cell>
          <cell r="G692" t="str">
            <v>Aguinaldos, Bonificaciones y Otros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F693" t="str">
            <v>∑   De Progr.</v>
          </cell>
          <cell r="G693" t="str">
            <v>Programas Estudiantiles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F694" t="str">
            <v>∑   De Progr.</v>
          </cell>
          <cell r="G694" t="str">
            <v>Programas De Desarrollo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F695" t="str">
            <v>∑   De Progr.</v>
          </cell>
          <cell r="G695" t="str">
            <v>Programa Infraestructura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F696" t="str">
            <v>211104011</v>
          </cell>
          <cell r="G696" t="str">
            <v>Overhead   2% sobre ingresos organismo</v>
          </cell>
          <cell r="H696">
            <v>-17874</v>
          </cell>
          <cell r="I696">
            <v>0</v>
          </cell>
          <cell r="J696">
            <v>270136</v>
          </cell>
          <cell r="K696">
            <v>0</v>
          </cell>
        </row>
        <row r="697">
          <cell r="F697" t="str">
            <v>211104012</v>
          </cell>
          <cell r="G697" t="str">
            <v xml:space="preserve">Overhead 3% Ingr. Postgrados </v>
          </cell>
          <cell r="H697">
            <v>0</v>
          </cell>
          <cell r="I697">
            <v>0</v>
          </cell>
          <cell r="J697">
            <v>273657</v>
          </cell>
          <cell r="K697">
            <v>0</v>
          </cell>
        </row>
        <row r="698">
          <cell r="G698" t="str">
            <v>Operaciones Años Anteriores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G699" t="str">
            <v>I.V.A. Institucional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1">
          <cell r="H701">
            <v>-86</v>
          </cell>
          <cell r="I701">
            <v>0</v>
          </cell>
          <cell r="J701">
            <v>310613</v>
          </cell>
          <cell r="K701">
            <v>310613</v>
          </cell>
        </row>
        <row r="702"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F703" t="str">
            <v>7813</v>
          </cell>
          <cell r="G703" t="str">
            <v>Transferencias Canal T.V.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H704">
            <v>-86</v>
          </cell>
          <cell r="I704">
            <v>0</v>
          </cell>
          <cell r="J704">
            <v>295720</v>
          </cell>
          <cell r="K704">
            <v>295720</v>
          </cell>
        </row>
        <row r="705">
          <cell r="H705">
            <v>-86</v>
          </cell>
          <cell r="I705">
            <v>0</v>
          </cell>
          <cell r="J705">
            <v>295720</v>
          </cell>
          <cell r="K705">
            <v>295720</v>
          </cell>
        </row>
        <row r="706">
          <cell r="F706" t="str">
            <v>7901</v>
          </cell>
          <cell r="G706" t="str">
            <v>Becas Formación de Especialista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F707" t="str">
            <v>520201001</v>
          </cell>
          <cell r="G707" t="str">
            <v>Unidades de Becas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F708" t="str">
            <v>520201004</v>
          </cell>
          <cell r="G708" t="str">
            <v>Otras Becas Formación y Colaboración Académicos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F709" t="str">
            <v>520201005</v>
          </cell>
          <cell r="G709" t="str">
            <v>Becas Tesistas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F710" t="str">
            <v>520201006</v>
          </cell>
          <cell r="G710" t="str">
            <v>Becas y Aranceles Nivel Magister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F711" t="str">
            <v>520201007</v>
          </cell>
          <cell r="G711" t="str">
            <v>Arancel Regular BID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F712" t="str">
            <v>520201008</v>
          </cell>
          <cell r="G712" t="str">
            <v>Becas Colaboración Académicas</v>
          </cell>
          <cell r="H712">
            <v>-47</v>
          </cell>
          <cell r="I712">
            <v>0</v>
          </cell>
          <cell r="J712">
            <v>23009</v>
          </cell>
          <cell r="K712">
            <v>23009</v>
          </cell>
        </row>
        <row r="713">
          <cell r="F713" t="str">
            <v>520201009</v>
          </cell>
          <cell r="G713" t="str">
            <v>Becas Programa Movilidad Estudiantil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F714" t="str">
            <v>520202001</v>
          </cell>
          <cell r="G714" t="str">
            <v>Becas de Estudios (PAE)</v>
          </cell>
          <cell r="H714">
            <v>0</v>
          </cell>
          <cell r="I714">
            <v>0</v>
          </cell>
          <cell r="J714">
            <v>272711</v>
          </cell>
          <cell r="K714">
            <v>272711</v>
          </cell>
        </row>
        <row r="715">
          <cell r="F715" t="str">
            <v>520202002</v>
          </cell>
          <cell r="G715" t="str">
            <v>Becas de Alimentación (PAE)</v>
          </cell>
          <cell r="H715">
            <v>-39</v>
          </cell>
          <cell r="I715">
            <v>0</v>
          </cell>
          <cell r="J715">
            <v>0</v>
          </cell>
          <cell r="K715">
            <v>0</v>
          </cell>
        </row>
        <row r="716">
          <cell r="F716" t="str">
            <v>520202003</v>
          </cell>
          <cell r="G716" t="str">
            <v>Becas Exensión Convenio Internacional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F717" t="str">
            <v>520202008</v>
          </cell>
          <cell r="G717" t="str">
            <v>Becas Exonerados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</row>
        <row r="718">
          <cell r="F718" t="str">
            <v>520202010</v>
          </cell>
          <cell r="G718" t="str">
            <v>Bienestar y Asistencia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F719" t="str">
            <v>8105</v>
          </cell>
          <cell r="G719" t="str">
            <v>Becas Exc.Académica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</row>
        <row r="720">
          <cell r="F720" t="str">
            <v>8106</v>
          </cell>
          <cell r="G720" t="str">
            <v>Beca de Desempeño Laboral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F721" t="str">
            <v>8406</v>
          </cell>
          <cell r="G721" t="str">
            <v>Becas Estudiantiles (Años Anteriores)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F723" t="str">
            <v>520201003</v>
          </cell>
          <cell r="G723" t="str">
            <v>Becas Internos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F724" t="str">
            <v>520202004</v>
          </cell>
          <cell r="G724" t="str">
            <v>Becas para Aranceles y/o Derechos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F725" t="str">
            <v>8103</v>
          </cell>
          <cell r="G725" t="str">
            <v>Becas Exonerados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F726" t="str">
            <v>520202006</v>
          </cell>
          <cell r="G726" t="str">
            <v>Beca Excelencia Académica Datsun Chile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F727" t="str">
            <v>520202011</v>
          </cell>
          <cell r="G727" t="str">
            <v>Becas Alumnos Enseñanza Básica y Media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F728" t="str">
            <v>520202013</v>
          </cell>
          <cell r="G728" t="str">
            <v>Restitución Beca Arancel Años Anteriores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F729" t="str">
            <v>520203001</v>
          </cell>
          <cell r="G729" t="str">
            <v>Becas Aranceles (Internas)(Financiada Organismos)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F730" t="str">
            <v>520203000</v>
          </cell>
          <cell r="G730" t="str">
            <v>BECAS INTERNAS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F731" t="str">
            <v>Dato</v>
          </cell>
          <cell r="G731" t="str">
            <v xml:space="preserve">Becas Externas de Pregrado MINEDUC 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H734">
            <v>0</v>
          </cell>
          <cell r="I734">
            <v>0</v>
          </cell>
          <cell r="J734">
            <v>14893</v>
          </cell>
          <cell r="K734">
            <v>14893</v>
          </cell>
        </row>
        <row r="735"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F736" t="str">
            <v>520210004</v>
          </cell>
          <cell r="G736" t="str">
            <v>Transferencia Consejo de Rectores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F738" t="str">
            <v>7810</v>
          </cell>
          <cell r="G738" t="str">
            <v>Centros de Alumnos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F739" t="str">
            <v>7811</v>
          </cell>
          <cell r="G739" t="str">
            <v>Transferencias Federación Estudiantes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H740">
            <v>0</v>
          </cell>
          <cell r="I740">
            <v>0</v>
          </cell>
          <cell r="J740">
            <v>14893</v>
          </cell>
          <cell r="K740">
            <v>14893</v>
          </cell>
        </row>
        <row r="741">
          <cell r="F741" t="str">
            <v>7804</v>
          </cell>
          <cell r="G741" t="str">
            <v>Organismos Internacionales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F742" t="str">
            <v>520210003</v>
          </cell>
          <cell r="G742" t="str">
            <v>Otras Transferencias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F743" t="str">
            <v>520210006</v>
          </cell>
          <cell r="G743" t="str">
            <v>Transferencias al Bienestar del Personal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F744" t="str">
            <v>520210008</v>
          </cell>
          <cell r="G744" t="str">
            <v>Transf.Alumnos Préstamos Médicos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F745" t="str">
            <v>520210010</v>
          </cell>
          <cell r="G745" t="str">
            <v>Aportes al Bienestar del Personal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F746" t="str">
            <v>520210011</v>
          </cell>
          <cell r="G746" t="str">
            <v>Ayuda Visitantes Extranjeros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F747" t="str">
            <v>520210013</v>
          </cell>
          <cell r="G747" t="str">
            <v>Transf. Proyecto Parque Científico y Tecnológico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F748" t="str">
            <v>520210014</v>
          </cell>
          <cell r="G748" t="str">
            <v>Consorcio Universidades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F749" t="str">
            <v>520210017</v>
          </cell>
          <cell r="G749" t="str">
            <v>Tranferencia I.U.E.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F750" t="str">
            <v>520210018</v>
          </cell>
          <cell r="G750" t="str">
            <v>Transferencia Instituto de la Construcción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F751" t="str">
            <v>520210019</v>
          </cell>
          <cell r="G751" t="str">
            <v>Transferencia Consejo de Seguridad Nacional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F752" t="str">
            <v>520210022</v>
          </cell>
          <cell r="G752" t="str">
            <v>Aporte Fundación Puelma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F753" t="str">
            <v>8705</v>
          </cell>
          <cell r="G753" t="str">
            <v>Traspaso Aporte Soc.Desarrollo y Gestión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F754" t="str">
            <v>520210023</v>
          </cell>
          <cell r="G754" t="str">
            <v>Transferencias a Otras Universidades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F755" t="str">
            <v>520210024</v>
          </cell>
          <cell r="G755" t="str">
            <v>Aporte y Subvenciones a Fundaciones</v>
          </cell>
          <cell r="H755">
            <v>0</v>
          </cell>
          <cell r="I755">
            <v>0</v>
          </cell>
          <cell r="J755">
            <v>14893</v>
          </cell>
          <cell r="K755">
            <v>14893</v>
          </cell>
        </row>
        <row r="757">
          <cell r="H757">
            <v>-619</v>
          </cell>
          <cell r="I757">
            <v>0</v>
          </cell>
          <cell r="J757">
            <v>2088</v>
          </cell>
          <cell r="K757">
            <v>2595443</v>
          </cell>
        </row>
        <row r="758">
          <cell r="H758">
            <v>-619</v>
          </cell>
          <cell r="I758">
            <v>0</v>
          </cell>
          <cell r="J758">
            <v>2088</v>
          </cell>
          <cell r="K758">
            <v>2595443</v>
          </cell>
        </row>
        <row r="759">
          <cell r="H759">
            <v>0</v>
          </cell>
          <cell r="I759">
            <v>0</v>
          </cell>
          <cell r="J759">
            <v>0</v>
          </cell>
          <cell r="K759">
            <v>2461255</v>
          </cell>
        </row>
        <row r="760">
          <cell r="F760" t="str">
            <v>120301002</v>
          </cell>
          <cell r="G760" t="str">
            <v>Herramientas</v>
          </cell>
          <cell r="H760">
            <v>0</v>
          </cell>
          <cell r="I760">
            <v>0</v>
          </cell>
          <cell r="J760">
            <v>0</v>
          </cell>
          <cell r="K760">
            <v>2467</v>
          </cell>
        </row>
        <row r="761">
          <cell r="F761" t="str">
            <v>120301003</v>
          </cell>
          <cell r="G761" t="str">
            <v>Muebles y Enseres</v>
          </cell>
          <cell r="H761">
            <v>0</v>
          </cell>
          <cell r="I761">
            <v>0</v>
          </cell>
          <cell r="J761">
            <v>0</v>
          </cell>
          <cell r="K761">
            <v>159219</v>
          </cell>
        </row>
        <row r="762">
          <cell r="F762" t="str">
            <v>120301004</v>
          </cell>
          <cell r="G762" t="str">
            <v>Máquinas y Equipos</v>
          </cell>
          <cell r="H762">
            <v>0</v>
          </cell>
          <cell r="I762">
            <v>0</v>
          </cell>
          <cell r="J762">
            <v>0</v>
          </cell>
          <cell r="K762">
            <v>1167983</v>
          </cell>
        </row>
        <row r="763">
          <cell r="F763" t="str">
            <v>120301006</v>
          </cell>
          <cell r="G763" t="str">
            <v>Obras de Arte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F764" t="str">
            <v>120301007</v>
          </cell>
          <cell r="G764" t="str">
            <v>Equipamiento Científico Mayor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F765" t="str">
            <v>8213</v>
          </cell>
          <cell r="G765" t="str">
            <v>Bienes No Inventariables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F766" t="str">
            <v>120301009</v>
          </cell>
          <cell r="G766" t="str">
            <v>D° Aduana Internac. Equipos Química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F767" t="str">
            <v>120301010</v>
          </cell>
          <cell r="G767" t="str">
            <v>Equipos Computacionales</v>
          </cell>
          <cell r="H767">
            <v>0</v>
          </cell>
          <cell r="I767">
            <v>0</v>
          </cell>
          <cell r="J767">
            <v>0</v>
          </cell>
          <cell r="K767">
            <v>269157</v>
          </cell>
        </row>
        <row r="768">
          <cell r="F768" t="str">
            <v>120401002</v>
          </cell>
          <cell r="G768" t="str">
            <v>Paquetes Computacionales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F769" t="str">
            <v>120401003</v>
          </cell>
          <cell r="G769" t="str">
            <v>Maquinaria y Equipos en Comodato</v>
          </cell>
          <cell r="H769">
            <v>0</v>
          </cell>
          <cell r="I769">
            <v>0</v>
          </cell>
          <cell r="J769">
            <v>0</v>
          </cell>
          <cell r="K769">
            <v>434229</v>
          </cell>
        </row>
        <row r="770">
          <cell r="F770" t="str">
            <v>120401006</v>
          </cell>
          <cell r="G770" t="str">
            <v>Muebles y Enseres en Comodato</v>
          </cell>
          <cell r="H770">
            <v>0</v>
          </cell>
          <cell r="I770">
            <v>0</v>
          </cell>
          <cell r="J770">
            <v>0</v>
          </cell>
          <cell r="K770">
            <v>10064</v>
          </cell>
        </row>
        <row r="771">
          <cell r="F771" t="str">
            <v>120402006</v>
          </cell>
          <cell r="G771" t="str">
            <v>Muebles y Enseres Donados</v>
          </cell>
          <cell r="H771">
            <v>0</v>
          </cell>
          <cell r="I771">
            <v>0</v>
          </cell>
          <cell r="J771">
            <v>0</v>
          </cell>
          <cell r="K771">
            <v>6234</v>
          </cell>
        </row>
        <row r="772">
          <cell r="F772" t="str">
            <v>120402007</v>
          </cell>
          <cell r="G772" t="str">
            <v>Maquinaria y Equipos Donados</v>
          </cell>
          <cell r="H772">
            <v>0</v>
          </cell>
          <cell r="I772">
            <v>0</v>
          </cell>
          <cell r="J772">
            <v>0</v>
          </cell>
          <cell r="K772">
            <v>377779</v>
          </cell>
        </row>
        <row r="773">
          <cell r="F773" t="str">
            <v>120402016</v>
          </cell>
          <cell r="G773" t="str">
            <v>Software Donados Fines Culturales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F774" t="str">
            <v>120402018</v>
          </cell>
          <cell r="G774" t="str">
            <v>Equipos Computacionales Donados</v>
          </cell>
          <cell r="H774">
            <v>0</v>
          </cell>
          <cell r="I774">
            <v>0</v>
          </cell>
          <cell r="J774">
            <v>0</v>
          </cell>
          <cell r="K774">
            <v>34123</v>
          </cell>
        </row>
        <row r="775"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F776" t="str">
            <v>120301001</v>
          </cell>
          <cell r="G776" t="str">
            <v>Vehículos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</row>
        <row r="777"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F778" t="str">
            <v>120101001</v>
          </cell>
          <cell r="G778" t="str">
            <v>Terrenos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F779" t="str">
            <v>120101002</v>
          </cell>
          <cell r="G779" t="str">
            <v>Predios Agrícolas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F780" t="str">
            <v>120201003</v>
          </cell>
          <cell r="G780" t="str">
            <v>Instalaciones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F781" t="str">
            <v>120202100</v>
          </cell>
          <cell r="G781" t="str">
            <v>Edificio Torre Bellavista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F782" t="str">
            <v>120207001</v>
          </cell>
          <cell r="G782" t="str">
            <v>Obras en Construcción Planta Física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</row>
        <row r="783">
          <cell r="F783" t="str">
            <v>12020xxxx</v>
          </cell>
          <cell r="G783" t="str">
            <v>Obras en Construcción</v>
          </cell>
          <cell r="H783">
            <v>0</v>
          </cell>
          <cell r="I783">
            <v>0</v>
          </cell>
          <cell r="J783">
            <v>0</v>
          </cell>
          <cell r="K783">
            <v>0</v>
          </cell>
        </row>
        <row r="784"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F785" t="str">
            <v>8209</v>
          </cell>
          <cell r="G785" t="str">
            <v>Mejora Planta Física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F786" t="str">
            <v>8210</v>
          </cell>
          <cell r="G786" t="str">
            <v>Contrucción Bienes Raíces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F787" t="str">
            <v>8220</v>
          </cell>
          <cell r="G787" t="str">
            <v>Obras Nuevas Mecesup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F788" t="str">
            <v>8407</v>
          </cell>
          <cell r="G788" t="str">
            <v>Inversión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H789">
            <v>-619</v>
          </cell>
          <cell r="I789">
            <v>0</v>
          </cell>
          <cell r="J789">
            <v>2088</v>
          </cell>
          <cell r="K789">
            <v>134188</v>
          </cell>
        </row>
        <row r="790">
          <cell r="F790" t="str">
            <v>120401001</v>
          </cell>
          <cell r="G790" t="str">
            <v>Activos en Leasing</v>
          </cell>
          <cell r="H790">
            <v>0</v>
          </cell>
          <cell r="I790">
            <v>0</v>
          </cell>
          <cell r="J790">
            <v>0</v>
          </cell>
          <cell r="K790">
            <v>132100</v>
          </cell>
        </row>
        <row r="791">
          <cell r="F791" t="str">
            <v>520101003</v>
          </cell>
          <cell r="G791" t="str">
            <v>Intereses por Leasing</v>
          </cell>
          <cell r="H791">
            <v>-619</v>
          </cell>
          <cell r="I791">
            <v>0</v>
          </cell>
          <cell r="J791">
            <v>2088</v>
          </cell>
          <cell r="K791">
            <v>2088</v>
          </cell>
        </row>
        <row r="792"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F795" t="str">
            <v>INTERNO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F797" t="str">
            <v>xxxxx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F799" t="str">
            <v>130101001</v>
          </cell>
          <cell r="G799" t="str">
            <v>Compra de Acciones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F800" t="str">
            <v>8705</v>
          </cell>
          <cell r="G800" t="str">
            <v>Traspaso Aporte Sociedad Desarrollo y Gestión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2">
          <cell r="H802">
            <v>-204436</v>
          </cell>
          <cell r="I802">
            <v>1368292</v>
          </cell>
          <cell r="J802">
            <v>35753</v>
          </cell>
          <cell r="K802">
            <v>35753</v>
          </cell>
        </row>
        <row r="803">
          <cell r="H803">
            <v>-204436</v>
          </cell>
          <cell r="I803">
            <v>1368292</v>
          </cell>
          <cell r="J803">
            <v>35753</v>
          </cell>
          <cell r="K803">
            <v>35753</v>
          </cell>
        </row>
        <row r="804">
          <cell r="H804">
            <v>-204436</v>
          </cell>
          <cell r="I804">
            <v>1368292</v>
          </cell>
          <cell r="J804">
            <v>35753</v>
          </cell>
          <cell r="K804">
            <v>35753</v>
          </cell>
        </row>
        <row r="805">
          <cell r="F805" t="str">
            <v>DATO</v>
          </cell>
          <cell r="G805" t="str">
            <v xml:space="preserve">Servicio Deuda </v>
          </cell>
          <cell r="H805">
            <v>0</v>
          </cell>
          <cell r="I805">
            <v>783418</v>
          </cell>
          <cell r="J805">
            <v>0</v>
          </cell>
          <cell r="K805">
            <v>0</v>
          </cell>
        </row>
        <row r="806">
          <cell r="F806" t="str">
            <v>520101001</v>
          </cell>
          <cell r="G806" t="str">
            <v>Intereses Deuda</v>
          </cell>
          <cell r="H806">
            <v>-204436</v>
          </cell>
          <cell r="I806">
            <v>584874</v>
          </cell>
          <cell r="J806">
            <v>141</v>
          </cell>
          <cell r="K806">
            <v>141</v>
          </cell>
        </row>
        <row r="807">
          <cell r="F807" t="str">
            <v>520101007</v>
          </cell>
          <cell r="G807" t="str">
            <v>Intereses  Bienestar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F808" t="str">
            <v>520101010</v>
          </cell>
          <cell r="G808" t="str">
            <v>Intereses Deuda Corto Plazo</v>
          </cell>
          <cell r="H808">
            <v>0</v>
          </cell>
          <cell r="I808">
            <v>0</v>
          </cell>
          <cell r="J808">
            <v>35612</v>
          </cell>
          <cell r="K808">
            <v>35612</v>
          </cell>
        </row>
        <row r="809"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F810" t="str">
            <v>XXXX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H811">
            <v>0</v>
          </cell>
          <cell r="I811">
            <v>0</v>
          </cell>
          <cell r="J811">
            <v>0</v>
          </cell>
          <cell r="K811">
            <v>0</v>
          </cell>
        </row>
        <row r="814">
          <cell r="H814">
            <v>0</v>
          </cell>
          <cell r="I814">
            <v>0</v>
          </cell>
          <cell r="J814">
            <v>0</v>
          </cell>
          <cell r="K814">
            <v>0</v>
          </cell>
        </row>
        <row r="815">
          <cell r="F815" t="str">
            <v>DATO</v>
          </cell>
          <cell r="G815" t="str">
            <v>Compromisos Ptes. [Proyectos o Programas en Ejecución]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7">
          <cell r="H817">
            <v>774087</v>
          </cell>
          <cell r="I817">
            <v>4048336</v>
          </cell>
          <cell r="J817">
            <v>0</v>
          </cell>
          <cell r="K817">
            <v>0</v>
          </cell>
        </row>
        <row r="818">
          <cell r="H818">
            <v>774087</v>
          </cell>
          <cell r="I818">
            <v>4048336</v>
          </cell>
          <cell r="J818">
            <v>0</v>
          </cell>
          <cell r="K818">
            <v>0</v>
          </cell>
        </row>
        <row r="819">
          <cell r="F819" t="str">
            <v>Saldo Final Presupuestario</v>
          </cell>
          <cell r="H819">
            <v>774087</v>
          </cell>
          <cell r="I819">
            <v>4048336</v>
          </cell>
          <cell r="J819">
            <v>0</v>
          </cell>
          <cell r="K819">
            <v>0</v>
          </cell>
        </row>
      </sheetData>
      <sheetData sheetId="7">
        <row r="13">
          <cell r="F13" t="str">
            <v>610104005</v>
          </cell>
          <cell r="G13" t="str">
            <v>Arancel P.S.U.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1.038</v>
          </cell>
          <cell r="M13">
            <v>0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M14">
            <v>0</v>
          </cell>
        </row>
        <row r="15">
          <cell r="F15" t="str">
            <v>620307002</v>
          </cell>
          <cell r="G15" t="str">
            <v>Venta de Estampillas Universitarias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1.038</v>
          </cell>
          <cell r="M15">
            <v>0</v>
          </cell>
        </row>
        <row r="16">
          <cell r="F16" t="str">
            <v>4802</v>
          </cell>
          <cell r="G16" t="str">
            <v xml:space="preserve">Venta de Estampillas 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1.038</v>
          </cell>
          <cell r="M16">
            <v>0</v>
          </cell>
        </row>
        <row r="17">
          <cell r="H17">
            <v>6535002.8439999986</v>
          </cell>
          <cell r="I17">
            <v>1094266.9014000001</v>
          </cell>
          <cell r="J17">
            <v>8690466</v>
          </cell>
          <cell r="K17">
            <v>8690466</v>
          </cell>
          <cell r="M17">
            <v>9020703.7079999987</v>
          </cell>
        </row>
        <row r="18">
          <cell r="F18" t="str">
            <v>1300</v>
          </cell>
          <cell r="G18" t="str">
            <v>Venta de productos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1.038</v>
          </cell>
          <cell r="M18">
            <v>0</v>
          </cell>
        </row>
        <row r="19">
          <cell r="F19" t="str">
            <v>1306</v>
          </cell>
          <cell r="G19" t="str">
            <v>Residuos(sangre, plasma, sueros)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1.038</v>
          </cell>
          <cell r="M19">
            <v>0</v>
          </cell>
        </row>
        <row r="20">
          <cell r="F20" t="str">
            <v>610101006</v>
          </cell>
          <cell r="G20" t="str">
            <v>Ingresos Alumnos Libres</v>
          </cell>
          <cell r="H20">
            <v>6919.2920000000004</v>
          </cell>
          <cell r="I20">
            <v>691.92919999999992</v>
          </cell>
          <cell r="J20">
            <v>7902</v>
          </cell>
          <cell r="K20">
            <v>7902</v>
          </cell>
          <cell r="L20">
            <v>1.038</v>
          </cell>
          <cell r="M20">
            <v>8202.2759999999998</v>
          </cell>
        </row>
        <row r="21">
          <cell r="F21" t="str">
            <v>610101011</v>
          </cell>
          <cell r="G21" t="str">
            <v>Ingresos Alumnos Semestre de Verano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1.038</v>
          </cell>
          <cell r="M21">
            <v>0</v>
          </cell>
        </row>
        <row r="22">
          <cell r="F22" t="str">
            <v>610101013</v>
          </cell>
          <cell r="G22" t="str">
            <v>Matríc.  Enseñanza Pre Básica, Básica y Media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1.038</v>
          </cell>
          <cell r="M22">
            <v>0</v>
          </cell>
        </row>
        <row r="23">
          <cell r="F23" t="str">
            <v>610101014</v>
          </cell>
          <cell r="G23" t="str">
            <v>Aranceles Enseñanza Pre Básica, Básica y Media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1.038</v>
          </cell>
          <cell r="M23">
            <v>0</v>
          </cell>
        </row>
        <row r="24">
          <cell r="F24" t="str">
            <v>610101015</v>
          </cell>
          <cell r="G24" t="str">
            <v>Cuota de Incorporación M.Salas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1.038</v>
          </cell>
          <cell r="M24">
            <v>0</v>
          </cell>
        </row>
        <row r="25">
          <cell r="F25" t="str">
            <v>610101017</v>
          </cell>
          <cell r="G25" t="str">
            <v>Ingresos Doctorados Acreditados</v>
          </cell>
          <cell r="H25">
            <v>240627.32</v>
          </cell>
          <cell r="I25">
            <v>38054.732000000004</v>
          </cell>
          <cell r="K25">
            <v>0</v>
          </cell>
          <cell r="L25">
            <v>1.038</v>
          </cell>
          <cell r="M25">
            <v>0</v>
          </cell>
        </row>
        <row r="26">
          <cell r="F26" t="str">
            <v>610102001</v>
          </cell>
          <cell r="G26" t="str">
            <v>Eventos Científicos y Artísticos</v>
          </cell>
          <cell r="H26">
            <v>33975.167999999998</v>
          </cell>
          <cell r="I26">
            <v>19226.350699999999</v>
          </cell>
          <cell r="J26">
            <v>64131</v>
          </cell>
          <cell r="K26">
            <v>64131</v>
          </cell>
          <cell r="L26">
            <v>1.038</v>
          </cell>
          <cell r="M26">
            <v>66567.978000000003</v>
          </cell>
        </row>
        <row r="27">
          <cell r="F27" t="str">
            <v>610101018</v>
          </cell>
          <cell r="G27" t="str">
            <v>Ingresos Doctorados no Acreditado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1.038</v>
          </cell>
          <cell r="M27">
            <v>0</v>
          </cell>
        </row>
        <row r="28">
          <cell r="F28" t="str">
            <v>1224</v>
          </cell>
          <cell r="G28" t="str">
            <v>Ingresos por D° de Autor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1.038</v>
          </cell>
          <cell r="M28">
            <v>0</v>
          </cell>
        </row>
        <row r="29">
          <cell r="F29" t="str">
            <v>610102002</v>
          </cell>
          <cell r="G29" t="str">
            <v>Curso de Educación Continua</v>
          </cell>
          <cell r="H29">
            <v>3149466.659</v>
          </cell>
          <cell r="I29">
            <v>531947.01430000004</v>
          </cell>
          <cell r="J29">
            <v>3989430</v>
          </cell>
          <cell r="K29">
            <v>3989430</v>
          </cell>
          <cell r="L29">
            <v>1.038</v>
          </cell>
          <cell r="M29">
            <v>4141028.3400000003</v>
          </cell>
        </row>
        <row r="30">
          <cell r="F30" t="str">
            <v>610102003</v>
          </cell>
          <cell r="G30" t="str">
            <v>Representación e Interpretación Artística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1.038</v>
          </cell>
          <cell r="M30">
            <v>0</v>
          </cell>
        </row>
        <row r="31">
          <cell r="F31" t="str">
            <v>610102004</v>
          </cell>
          <cell r="G31" t="str">
            <v>Otras Actividades de Extensión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1.038</v>
          </cell>
          <cell r="M31">
            <v>0</v>
          </cell>
        </row>
        <row r="32">
          <cell r="F32" t="str">
            <v>1204</v>
          </cell>
          <cell r="G32" t="str">
            <v>Lavado ,  Reparación y Confección de Ropa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1.038</v>
          </cell>
          <cell r="M32">
            <v>0</v>
          </cell>
        </row>
        <row r="33">
          <cell r="F33" t="str">
            <v>610102005</v>
          </cell>
          <cell r="G33" t="str">
            <v>Escuela de Temporada y Cursos de Extensión</v>
          </cell>
          <cell r="H33">
            <v>549485.549</v>
          </cell>
          <cell r="I33">
            <v>150000</v>
          </cell>
          <cell r="J33">
            <v>860959</v>
          </cell>
          <cell r="K33">
            <v>860959</v>
          </cell>
          <cell r="L33">
            <v>1.038</v>
          </cell>
          <cell r="M33">
            <v>893675.44200000004</v>
          </cell>
        </row>
        <row r="34">
          <cell r="F34" t="str">
            <v>610102006</v>
          </cell>
          <cell r="G34" t="str">
            <v>Cursos de Deportes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1.038</v>
          </cell>
          <cell r="M34">
            <v>0</v>
          </cell>
        </row>
        <row r="35">
          <cell r="F35" t="str">
            <v>610102007</v>
          </cell>
          <cell r="G35" t="str">
            <v>Entradas a Centros Culturales  y Exposiciones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1.038</v>
          </cell>
          <cell r="M35">
            <v>0</v>
          </cell>
        </row>
        <row r="36">
          <cell r="F36" t="str">
            <v>610103001</v>
          </cell>
          <cell r="G36" t="str">
            <v>Prestación Servicios Generales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1.038</v>
          </cell>
          <cell r="M36">
            <v>0</v>
          </cell>
        </row>
        <row r="37">
          <cell r="F37" t="str">
            <v>610103002</v>
          </cell>
          <cell r="G37" t="str">
            <v>De Asesoría y Consultoría Externa</v>
          </cell>
          <cell r="H37">
            <v>30382.73</v>
          </cell>
          <cell r="I37">
            <v>3427.6729999999998</v>
          </cell>
          <cell r="J37">
            <v>30770</v>
          </cell>
          <cell r="K37">
            <v>30770</v>
          </cell>
          <cell r="L37">
            <v>1.038</v>
          </cell>
          <cell r="M37">
            <v>31939.260000000002</v>
          </cell>
        </row>
        <row r="38">
          <cell r="F38" t="str">
            <v>610103003</v>
          </cell>
          <cell r="G38" t="str">
            <v>Programas y Cursos de Capacitación Ocupacional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1.038</v>
          </cell>
          <cell r="M38">
            <v>0</v>
          </cell>
        </row>
        <row r="39">
          <cell r="F39" t="str">
            <v>1120</v>
          </cell>
          <cell r="G39" t="str">
            <v>Programas y Proyectos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1.038</v>
          </cell>
          <cell r="M39">
            <v>0</v>
          </cell>
        </row>
        <row r="40">
          <cell r="F40" t="str">
            <v>1122</v>
          </cell>
          <cell r="G40" t="str">
            <v>Actividad de Extensión</v>
          </cell>
          <cell r="H40">
            <v>0</v>
          </cell>
          <cell r="I40">
            <v>0</v>
          </cell>
          <cell r="K40">
            <v>0</v>
          </cell>
          <cell r="L40">
            <v>1.038</v>
          </cell>
          <cell r="M40">
            <v>0</v>
          </cell>
        </row>
        <row r="41">
          <cell r="F41" t="str">
            <v>610103005</v>
          </cell>
          <cell r="G41" t="str">
            <v>Otras Prestaciones de Servicios (sin M.Salas)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1.038</v>
          </cell>
          <cell r="M41">
            <v>0</v>
          </cell>
        </row>
        <row r="42">
          <cell r="F42" t="str">
            <v>1207</v>
          </cell>
          <cell r="G42" t="str">
            <v>Médicos y Hospitalarios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1.038</v>
          </cell>
          <cell r="M42">
            <v>0</v>
          </cell>
        </row>
        <row r="43">
          <cell r="F43" t="str">
            <v>1208</v>
          </cell>
          <cell r="G43" t="str">
            <v>Otras Prestaciones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1.038</v>
          </cell>
          <cell r="M43">
            <v>0</v>
          </cell>
        </row>
        <row r="44">
          <cell r="F44" t="str">
            <v>610103007</v>
          </cell>
          <cell r="G44" t="str">
            <v>Prestaciones Médicas y Hospitalarias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1.038</v>
          </cell>
          <cell r="M44">
            <v>0</v>
          </cell>
        </row>
        <row r="45">
          <cell r="F45" t="str">
            <v>610103008</v>
          </cell>
          <cell r="G45" t="str">
            <v>Cuota Afiliación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1.038</v>
          </cell>
          <cell r="M45">
            <v>0</v>
          </cell>
        </row>
        <row r="46">
          <cell r="F46" t="str">
            <v>610103009</v>
          </cell>
          <cell r="G46" t="str">
            <v>Prestaciones Ambulatorias Serv. Universitarios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1.038</v>
          </cell>
          <cell r="M46">
            <v>0</v>
          </cell>
        </row>
        <row r="47">
          <cell r="F47" t="str">
            <v>610103011</v>
          </cell>
          <cell r="G47" t="str">
            <v>Prestaciones Médicas Ambulatorias Isapres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1.038</v>
          </cell>
          <cell r="M47">
            <v>0</v>
          </cell>
        </row>
        <row r="48">
          <cell r="F48" t="str">
            <v>610103012</v>
          </cell>
          <cell r="G48" t="str">
            <v>Prestaciones Médicas Ambulatorias Fonasa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1.038</v>
          </cell>
          <cell r="M48">
            <v>0</v>
          </cell>
        </row>
        <row r="49">
          <cell r="F49" t="str">
            <v>610103013</v>
          </cell>
          <cell r="G49" t="str">
            <v>Prestaciones Médicas Ambulatorias S.S.M.N.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1.038</v>
          </cell>
          <cell r="M49">
            <v>0</v>
          </cell>
        </row>
        <row r="50">
          <cell r="F50" t="str">
            <v>610103014</v>
          </cell>
          <cell r="G50" t="str">
            <v>Prestaciones Médicas Ambulatorias Particular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1.038</v>
          </cell>
          <cell r="M50">
            <v>0</v>
          </cell>
        </row>
        <row r="51">
          <cell r="F51" t="str">
            <v>610103015</v>
          </cell>
          <cell r="G51" t="str">
            <v>Prestaciones Médicas Hospitalarias Isapres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1.038</v>
          </cell>
          <cell r="M51">
            <v>0</v>
          </cell>
        </row>
        <row r="52">
          <cell r="F52" t="str">
            <v>610103016</v>
          </cell>
          <cell r="G52" t="str">
            <v>Prestaciones Médicas Hospitalarias Fonasa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1.038</v>
          </cell>
          <cell r="M52">
            <v>0</v>
          </cell>
        </row>
        <row r="53">
          <cell r="F53" t="str">
            <v>610103017</v>
          </cell>
          <cell r="G53" t="str">
            <v>Prestaciones Médicas Hospitalarias S.S.M.N.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1.038</v>
          </cell>
          <cell r="M53">
            <v>0</v>
          </cell>
        </row>
        <row r="54">
          <cell r="F54" t="str">
            <v>610103018</v>
          </cell>
          <cell r="G54" t="str">
            <v>Prestaciones Médicas Hospitalarias Particular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1.038</v>
          </cell>
          <cell r="M54">
            <v>0</v>
          </cell>
        </row>
        <row r="55">
          <cell r="F55" t="str">
            <v>610103019</v>
          </cell>
          <cell r="G55" t="str">
            <v>Imprenta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1.038</v>
          </cell>
          <cell r="M55">
            <v>0</v>
          </cell>
        </row>
        <row r="56">
          <cell r="F56" t="str">
            <v>610103020</v>
          </cell>
          <cell r="G56" t="str">
            <v>Exámenes de laboratorio</v>
          </cell>
          <cell r="H56">
            <v>1089204.774</v>
          </cell>
          <cell r="I56">
            <v>210000</v>
          </cell>
          <cell r="J56">
            <v>1513031</v>
          </cell>
          <cell r="K56">
            <v>1513031</v>
          </cell>
          <cell r="L56">
            <v>1.038</v>
          </cell>
          <cell r="M56">
            <v>1570526.1780000001</v>
          </cell>
        </row>
        <row r="57">
          <cell r="F57" t="str">
            <v>610103021</v>
          </cell>
          <cell r="G57" t="str">
            <v>Exámenes Médicos Especializados</v>
          </cell>
          <cell r="H57">
            <v>164546.34099999999</v>
          </cell>
          <cell r="I57">
            <v>25000</v>
          </cell>
          <cell r="J57">
            <v>289241</v>
          </cell>
          <cell r="K57">
            <v>289241</v>
          </cell>
          <cell r="L57">
            <v>1.038</v>
          </cell>
          <cell r="M57">
            <v>300232.158</v>
          </cell>
        </row>
        <row r="58">
          <cell r="F58" t="str">
            <v>610103022</v>
          </cell>
          <cell r="G58" t="str">
            <v>Análisis de Laboratorio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1.038</v>
          </cell>
          <cell r="M58">
            <v>0</v>
          </cell>
        </row>
        <row r="59">
          <cell r="F59" t="str">
            <v>610103023</v>
          </cell>
          <cell r="G59" t="str">
            <v>Análisis de Materiales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1.038</v>
          </cell>
          <cell r="M59">
            <v>0</v>
          </cell>
        </row>
        <row r="60">
          <cell r="F60" t="str">
            <v>610103024</v>
          </cell>
          <cell r="G60" t="str">
            <v>Servicios de Ingeniería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1.038</v>
          </cell>
          <cell r="M60">
            <v>0</v>
          </cell>
        </row>
        <row r="61">
          <cell r="F61" t="str">
            <v>610103025</v>
          </cell>
          <cell r="G61" t="str">
            <v>Servicios de Computación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1.038</v>
          </cell>
          <cell r="M61">
            <v>0</v>
          </cell>
        </row>
        <row r="62">
          <cell r="F62" t="str">
            <v>610103026</v>
          </cell>
          <cell r="G62" t="str">
            <v>Toma de Encuesta/ y exámenes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1.038</v>
          </cell>
          <cell r="M62">
            <v>0</v>
          </cell>
        </row>
        <row r="63">
          <cell r="F63" t="str">
            <v>610103027</v>
          </cell>
          <cell r="G63" t="str">
            <v>Lavado ,  Reparación y Confección de Ropa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1.038</v>
          </cell>
          <cell r="M63">
            <v>0</v>
          </cell>
        </row>
        <row r="64">
          <cell r="F64" t="str">
            <v>610103028</v>
          </cell>
          <cell r="G64" t="str">
            <v>Cuotas de Socios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1.038</v>
          </cell>
          <cell r="M64">
            <v>0</v>
          </cell>
        </row>
        <row r="65">
          <cell r="F65" t="str">
            <v>610103029</v>
          </cell>
          <cell r="G65" t="str">
            <v>Revalidación de Título</v>
          </cell>
          <cell r="H65">
            <v>118986.90700000001</v>
          </cell>
          <cell r="I65">
            <v>11000</v>
          </cell>
          <cell r="J65">
            <v>125792</v>
          </cell>
          <cell r="K65">
            <v>125792</v>
          </cell>
          <cell r="L65">
            <v>1.038</v>
          </cell>
          <cell r="M65">
            <v>130572.09600000001</v>
          </cell>
        </row>
        <row r="66">
          <cell r="F66" t="str">
            <v>1218</v>
          </cell>
          <cell r="G66" t="str">
            <v>Prestaciones  Ambulatorias Serv. Universitarios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1.038</v>
          </cell>
          <cell r="M66">
            <v>0</v>
          </cell>
        </row>
        <row r="67">
          <cell r="F67" t="str">
            <v>1219</v>
          </cell>
          <cell r="G67" t="str">
            <v>Prestaciones  Hospitalarias Serv. Universitarios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1.038</v>
          </cell>
          <cell r="M67">
            <v>0</v>
          </cell>
        </row>
        <row r="68">
          <cell r="F68" t="str">
            <v>610103030</v>
          </cell>
          <cell r="G68" t="str">
            <v>Toma de Exámenes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1.038</v>
          </cell>
          <cell r="M68">
            <v>0</v>
          </cell>
        </row>
        <row r="69">
          <cell r="F69" t="str">
            <v>610103031</v>
          </cell>
          <cell r="G69" t="str">
            <v>Auspicios</v>
          </cell>
          <cell r="H69">
            <v>69491.623999999996</v>
          </cell>
          <cell r="I69">
            <v>0</v>
          </cell>
          <cell r="J69">
            <v>92231</v>
          </cell>
          <cell r="K69">
            <v>92231</v>
          </cell>
          <cell r="L69">
            <v>1.038</v>
          </cell>
          <cell r="M69">
            <v>95735.778000000006</v>
          </cell>
        </row>
        <row r="70">
          <cell r="F70" t="str">
            <v>610103032</v>
          </cell>
          <cell r="G70" t="str">
            <v>Servicios de Mantención y Reparación de Equipos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1.038</v>
          </cell>
          <cell r="M70">
            <v>0</v>
          </cell>
        </row>
        <row r="71">
          <cell r="F71" t="str">
            <v>610103033</v>
          </cell>
          <cell r="G71" t="str">
            <v>Servicios Centro Tecnológico de la Madera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1.038</v>
          </cell>
          <cell r="M71">
            <v>0</v>
          </cell>
        </row>
        <row r="72">
          <cell r="F72" t="str">
            <v>610103034</v>
          </cell>
          <cell r="G72" t="str">
            <v>Uso Bibliotecas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1.038</v>
          </cell>
          <cell r="M72">
            <v>0</v>
          </cell>
        </row>
        <row r="73">
          <cell r="F73" t="str">
            <v>610103035</v>
          </cell>
          <cell r="G73" t="str">
            <v>Servicios Agrícolas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1.038</v>
          </cell>
          <cell r="M73">
            <v>0</v>
          </cell>
        </row>
        <row r="74">
          <cell r="F74" t="str">
            <v>610103036</v>
          </cell>
          <cell r="G74" t="str">
            <v>Restauración Ambiental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1.038</v>
          </cell>
          <cell r="M74">
            <v>0</v>
          </cell>
        </row>
        <row r="75">
          <cell r="F75" t="str">
            <v>610103037</v>
          </cell>
          <cell r="G75" t="str">
            <v>Serviciod Corte y Modelamiento de Materiales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1.038</v>
          </cell>
          <cell r="M75">
            <v>0</v>
          </cell>
        </row>
        <row r="76">
          <cell r="F76" t="str">
            <v>610103039</v>
          </cell>
          <cell r="G76" t="str">
            <v>Certifcados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1.038</v>
          </cell>
          <cell r="M76">
            <v>0</v>
          </cell>
        </row>
        <row r="77">
          <cell r="F77" t="str">
            <v>610104001</v>
          </cell>
          <cell r="G77" t="str">
            <v>Ingreso NASA Financiamiento Gasto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1.038</v>
          </cell>
          <cell r="M77">
            <v>0</v>
          </cell>
        </row>
        <row r="78">
          <cell r="F78" t="str">
            <v>610104003</v>
          </cell>
          <cell r="G78" t="str">
            <v>Proyectos de Investigación</v>
          </cell>
          <cell r="H78">
            <v>1049921.8689999999</v>
          </cell>
          <cell r="I78">
            <v>100000</v>
          </cell>
          <cell r="J78">
            <v>1694092</v>
          </cell>
          <cell r="K78">
            <v>1694092</v>
          </cell>
          <cell r="L78">
            <v>1.038</v>
          </cell>
          <cell r="M78">
            <v>1758467.496</v>
          </cell>
        </row>
        <row r="79">
          <cell r="F79" t="str">
            <v>610104004</v>
          </cell>
          <cell r="G79" t="str">
            <v>Ingresos Proyectos Investigación Tercero Dólar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1.038</v>
          </cell>
          <cell r="M79">
            <v>0</v>
          </cell>
        </row>
        <row r="80">
          <cell r="F80" t="str">
            <v>610104012</v>
          </cell>
          <cell r="G80" t="str">
            <v>Menor Valor Incobrabilidad  (CONTABLE)</v>
          </cell>
          <cell r="H80">
            <v>13009.376</v>
          </cell>
          <cell r="I80">
            <v>1300.9376000000002</v>
          </cell>
          <cell r="J80">
            <v>0</v>
          </cell>
          <cell r="K80">
            <v>0</v>
          </cell>
          <cell r="L80">
            <v>1.038</v>
          </cell>
          <cell r="M80">
            <v>0</v>
          </cell>
        </row>
        <row r="81">
          <cell r="F81" t="str">
            <v>610104013</v>
          </cell>
          <cell r="G81" t="str">
            <v xml:space="preserve">Cuota de Incorporación 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1.038</v>
          </cell>
          <cell r="M81">
            <v>0</v>
          </cell>
        </row>
        <row r="82">
          <cell r="F82" t="str">
            <v>610104014</v>
          </cell>
          <cell r="G82" t="str">
            <v>Ingresos por Postulaciones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1.038</v>
          </cell>
          <cell r="M82">
            <v>0</v>
          </cell>
        </row>
        <row r="83">
          <cell r="F83" t="str">
            <v>610104015</v>
          </cell>
          <cell r="G83" t="str">
            <v>Cuota de Solidaridad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1.038</v>
          </cell>
          <cell r="M83">
            <v>0</v>
          </cell>
        </row>
        <row r="84">
          <cell r="F84" t="str">
            <v>610104019</v>
          </cell>
          <cell r="G84" t="str">
            <v>Menor Provisión Bonific.Compensatoria Academ.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1.038</v>
          </cell>
          <cell r="M84">
            <v>0</v>
          </cell>
        </row>
        <row r="85">
          <cell r="F85" t="str">
            <v>610104020</v>
          </cell>
          <cell r="G85" t="str">
            <v>Menor Prov. Bonific.Compensatoria  No Academ.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1.038</v>
          </cell>
          <cell r="M85">
            <v>0</v>
          </cell>
        </row>
        <row r="86">
          <cell r="F86" t="str">
            <v>3402</v>
          </cell>
          <cell r="G86" t="str">
            <v>Venta de Servicios (Años Anteriores)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1.038</v>
          </cell>
          <cell r="M86">
            <v>0</v>
          </cell>
        </row>
        <row r="87">
          <cell r="F87" t="str">
            <v>3403</v>
          </cell>
          <cell r="G87" t="str">
            <v>Venta de Productos (Años Anteriores)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1.038</v>
          </cell>
          <cell r="M87">
            <v>0</v>
          </cell>
        </row>
        <row r="88">
          <cell r="F88" t="str">
            <v>620301003</v>
          </cell>
          <cell r="G88" t="str">
            <v>Casinos y Hogares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1.038</v>
          </cell>
          <cell r="M88">
            <v>0</v>
          </cell>
        </row>
        <row r="89">
          <cell r="F89" t="str">
            <v>620303006</v>
          </cell>
          <cell r="G89" t="str">
            <v>Intereses Morosidad Enseñanza Básica y Media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1.038</v>
          </cell>
          <cell r="M89">
            <v>0</v>
          </cell>
        </row>
        <row r="90">
          <cell r="F90" t="str">
            <v>620307001</v>
          </cell>
          <cell r="G90" t="str">
            <v>Venta de Bienes Generales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1.038</v>
          </cell>
          <cell r="M90">
            <v>0</v>
          </cell>
        </row>
        <row r="91">
          <cell r="F91" t="str">
            <v>620307004</v>
          </cell>
          <cell r="G91" t="str">
            <v>Costo venta de Bienes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1.038</v>
          </cell>
          <cell r="M91">
            <v>0</v>
          </cell>
        </row>
        <row r="92">
          <cell r="F92" t="str">
            <v>620307005</v>
          </cell>
          <cell r="G92" t="str">
            <v>Licores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1.038</v>
          </cell>
          <cell r="M92">
            <v>0</v>
          </cell>
        </row>
        <row r="93">
          <cell r="F93" t="str">
            <v>620307006</v>
          </cell>
          <cell r="G93" t="str">
            <v>Animales</v>
          </cell>
          <cell r="H93">
            <v>16141.968999999999</v>
          </cell>
          <cell r="I93">
            <v>3179.8445000000002</v>
          </cell>
          <cell r="J93">
            <v>19903</v>
          </cell>
          <cell r="K93">
            <v>19903</v>
          </cell>
          <cell r="L93">
            <v>1.038</v>
          </cell>
          <cell r="M93">
            <v>20659.314000000002</v>
          </cell>
        </row>
        <row r="94">
          <cell r="F94" t="str">
            <v>620307007</v>
          </cell>
          <cell r="G94" t="str">
            <v>Libros,Revistas,Apuntes</v>
          </cell>
          <cell r="H94">
            <v>1365.7159999999999</v>
          </cell>
          <cell r="I94">
            <v>136.57160000000002</v>
          </cell>
          <cell r="J94">
            <v>1366</v>
          </cell>
          <cell r="K94">
            <v>1366</v>
          </cell>
          <cell r="L94">
            <v>1.038</v>
          </cell>
          <cell r="M94">
            <v>1417.9080000000001</v>
          </cell>
        </row>
        <row r="95">
          <cell r="F95" t="str">
            <v>620307009</v>
          </cell>
          <cell r="G95" t="str">
            <v>Venta de Arena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1.038</v>
          </cell>
          <cell r="M95">
            <v>0</v>
          </cell>
        </row>
        <row r="96">
          <cell r="F96" t="str">
            <v>620307010</v>
          </cell>
          <cell r="G96" t="str">
            <v>Fotocopias</v>
          </cell>
          <cell r="H96">
            <v>1477.55</v>
          </cell>
          <cell r="I96">
            <v>301.8485</v>
          </cell>
          <cell r="J96">
            <v>1618</v>
          </cell>
          <cell r="K96">
            <v>1618</v>
          </cell>
          <cell r="L96">
            <v>1.038</v>
          </cell>
          <cell r="M96">
            <v>1679.4840000000002</v>
          </cell>
        </row>
        <row r="97">
          <cell r="F97" t="str">
            <v>620307011</v>
          </cell>
          <cell r="G97" t="str">
            <v>Materiales para Conservación de Docum.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1.038</v>
          </cell>
          <cell r="M97">
            <v>0</v>
          </cell>
        </row>
        <row r="98">
          <cell r="F98" t="str">
            <v>620307012</v>
          </cell>
          <cell r="G98" t="str">
            <v>Agrícolas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1.038</v>
          </cell>
          <cell r="M98">
            <v>0</v>
          </cell>
        </row>
        <row r="99">
          <cell r="F99" t="str">
            <v>620307013</v>
          </cell>
          <cell r="G99" t="str">
            <v>Muebles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1.038</v>
          </cell>
          <cell r="M99">
            <v>0</v>
          </cell>
        </row>
        <row r="100">
          <cell r="F100" t="str">
            <v>620307014</v>
          </cell>
          <cell r="G100" t="str">
            <v>Venta de Fotografias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1.038</v>
          </cell>
          <cell r="M100">
            <v>0</v>
          </cell>
        </row>
        <row r="101">
          <cell r="F101" t="str">
            <v>620307015</v>
          </cell>
          <cell r="G101" t="str">
            <v>Residuos y Dehechos Plásticos, madera, papel y otros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1.038</v>
          </cell>
          <cell r="M101">
            <v>0</v>
          </cell>
        </row>
        <row r="102">
          <cell r="F102" t="str">
            <v>620307016</v>
          </cell>
          <cell r="G102" t="str">
            <v>Agua Destilada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1.038</v>
          </cell>
          <cell r="M102">
            <v>0</v>
          </cell>
        </row>
        <row r="103">
          <cell r="F103" t="str">
            <v>620307017</v>
          </cell>
          <cell r="G103" t="str">
            <v>Venta de reactivos químicos y material fungible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1.038</v>
          </cell>
          <cell r="M103">
            <v>0</v>
          </cell>
        </row>
        <row r="104">
          <cell r="F104" t="str">
            <v>620307018</v>
          </cell>
          <cell r="G104" t="str">
            <v>Venta de artículos promocionales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1.038</v>
          </cell>
          <cell r="M104">
            <v>0</v>
          </cell>
        </row>
        <row r="105">
          <cell r="F105" t="str">
            <v>620307019</v>
          </cell>
          <cell r="G105" t="str">
            <v>Despachos de productos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1.038</v>
          </cell>
          <cell r="M105">
            <v>0</v>
          </cell>
        </row>
        <row r="106">
          <cell r="F106" t="str">
            <v>620307020</v>
          </cell>
          <cell r="G106" t="str">
            <v>Alimentos de Animales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1.038</v>
          </cell>
          <cell r="M106">
            <v>0</v>
          </cell>
        </row>
        <row r="107">
          <cell r="F107" t="str">
            <v>620307021</v>
          </cell>
          <cell r="G107" t="str">
            <v>Productos farmacéuticos veterinarios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1.038</v>
          </cell>
          <cell r="M107">
            <v>0</v>
          </cell>
        </row>
        <row r="108">
          <cell r="F108" t="str">
            <v>620307022</v>
          </cell>
          <cell r="G108" t="str">
            <v>Venta de Producto Farmacéuticos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1.038</v>
          </cell>
          <cell r="M108">
            <v>0</v>
          </cell>
        </row>
        <row r="109">
          <cell r="F109" t="str">
            <v>620307023</v>
          </cell>
          <cell r="G109" t="str">
            <v>Venta de Preservativos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1.038</v>
          </cell>
          <cell r="M109">
            <v>0</v>
          </cell>
        </row>
        <row r="110">
          <cell r="F110" t="str">
            <v>620307024</v>
          </cell>
          <cell r="G110" t="str">
            <v>Venta Material Audiovisual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1.038</v>
          </cell>
          <cell r="M110">
            <v>0</v>
          </cell>
        </row>
        <row r="111">
          <cell r="H111">
            <v>63614.696000000004</v>
          </cell>
          <cell r="I111">
            <v>13362.8431</v>
          </cell>
          <cell r="J111">
            <v>76319</v>
          </cell>
          <cell r="K111">
            <v>76319</v>
          </cell>
          <cell r="M111">
            <v>79219.122000000003</v>
          </cell>
        </row>
        <row r="112">
          <cell r="H112">
            <v>63614.696000000004</v>
          </cell>
          <cell r="I112">
            <v>13362.8431</v>
          </cell>
          <cell r="J112">
            <v>76319</v>
          </cell>
          <cell r="K112">
            <v>76319</v>
          </cell>
          <cell r="M112">
            <v>79219.122000000003</v>
          </cell>
        </row>
        <row r="113">
          <cell r="F113" t="str">
            <v>1400</v>
          </cell>
          <cell r="G113" t="str">
            <v>Renta de Inversiones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1.038</v>
          </cell>
          <cell r="M113">
            <v>0</v>
          </cell>
        </row>
        <row r="114">
          <cell r="F114" t="str">
            <v>620102001</v>
          </cell>
          <cell r="G114" t="str">
            <v>Arriendo de Bienes Propios</v>
          </cell>
          <cell r="H114">
            <v>63614.696000000004</v>
          </cell>
          <cell r="I114">
            <v>13362.8431</v>
          </cell>
          <cell r="J114">
            <v>76319</v>
          </cell>
          <cell r="K114">
            <v>76319</v>
          </cell>
          <cell r="L114">
            <v>1.038</v>
          </cell>
          <cell r="M114">
            <v>79219.122000000003</v>
          </cell>
        </row>
        <row r="115">
          <cell r="F115" t="str">
            <v>620102002</v>
          </cell>
          <cell r="G115" t="str">
            <v>Arriendo de Bienes de Tercero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1.038</v>
          </cell>
          <cell r="M115">
            <v>0</v>
          </cell>
        </row>
        <row r="116">
          <cell r="F116" t="str">
            <v>620102005</v>
          </cell>
          <cell r="G116" t="str">
            <v>Arriendo Recintos Deportivos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1.038</v>
          </cell>
          <cell r="M116">
            <v>0</v>
          </cell>
        </row>
        <row r="117"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0</v>
          </cell>
        </row>
        <row r="118">
          <cell r="F118" t="str">
            <v>620101001</v>
          </cell>
          <cell r="G118" t="str">
            <v xml:space="preserve">Intereses por Depósitos a Plazo 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1.038</v>
          </cell>
          <cell r="M118">
            <v>0</v>
          </cell>
        </row>
        <row r="119">
          <cell r="F119" t="str">
            <v>620309007</v>
          </cell>
          <cell r="G119" t="str">
            <v>CM Depositos a plazo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1.038</v>
          </cell>
          <cell r="M119">
            <v>0</v>
          </cell>
        </row>
        <row r="120"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</row>
        <row r="121">
          <cell r="F121" t="str">
            <v>620102004</v>
          </cell>
          <cell r="G121" t="str">
            <v>Dividendo Percibidos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1.038</v>
          </cell>
          <cell r="M121">
            <v>0</v>
          </cell>
        </row>
        <row r="122">
          <cell r="F122" t="str">
            <v>Falta</v>
          </cell>
          <cell r="G122" t="str">
            <v>Dividendos Otras Acciones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1.038</v>
          </cell>
          <cell r="M122">
            <v>0</v>
          </cell>
        </row>
        <row r="123"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0</v>
          </cell>
        </row>
        <row r="124">
          <cell r="F124" t="str">
            <v>1405</v>
          </cell>
          <cell r="G124" t="str">
            <v>Otras Rentas de Inversiones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1.038</v>
          </cell>
          <cell r="M124">
            <v>0</v>
          </cell>
        </row>
        <row r="125">
          <cell r="F125" t="str">
            <v>620101002</v>
          </cell>
          <cell r="G125" t="str">
            <v>Intereses Readecuación Planta Física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1.038</v>
          </cell>
          <cell r="M125">
            <v>0</v>
          </cell>
        </row>
        <row r="126">
          <cell r="F126" t="str">
            <v>620101009</v>
          </cell>
          <cell r="G126" t="str">
            <v>Interés Préstamo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1.038</v>
          </cell>
          <cell r="M126">
            <v>0</v>
          </cell>
        </row>
        <row r="127">
          <cell r="F127" t="str">
            <v>620101010</v>
          </cell>
          <cell r="G127" t="str">
            <v>Intereses Becas Syff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1.038</v>
          </cell>
          <cell r="M127">
            <v>0</v>
          </cell>
        </row>
        <row r="128">
          <cell r="F128" t="str">
            <v>620101011</v>
          </cell>
          <cell r="G128" t="str">
            <v>Intereses por Préstamos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1.038</v>
          </cell>
          <cell r="M128">
            <v>0</v>
          </cell>
        </row>
        <row r="129">
          <cell r="F129" t="str">
            <v>2122</v>
          </cell>
          <cell r="G129" t="str">
            <v>Intereses por Cuentas Corrientes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1.038</v>
          </cell>
          <cell r="M129">
            <v>0</v>
          </cell>
        </row>
        <row r="130">
          <cell r="F130" t="str">
            <v>3404</v>
          </cell>
          <cell r="G130" t="str">
            <v>Renta de Inversiones (Años Anteriores)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1.038</v>
          </cell>
          <cell r="M130">
            <v>0</v>
          </cell>
        </row>
        <row r="131">
          <cell r="H131">
            <v>3750011.0249999999</v>
          </cell>
          <cell r="I131">
            <v>1482000</v>
          </cell>
          <cell r="J131">
            <v>5784055</v>
          </cell>
          <cell r="K131">
            <v>5784055</v>
          </cell>
          <cell r="M131">
            <v>6201778.341</v>
          </cell>
        </row>
        <row r="132"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</row>
        <row r="133"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</v>
          </cell>
        </row>
        <row r="134">
          <cell r="F134" t="str">
            <v>610101001</v>
          </cell>
          <cell r="G134" t="str">
            <v>Derecho Básicos de Pregrado [Fondo General]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1.038</v>
          </cell>
          <cell r="M134">
            <v>0</v>
          </cell>
        </row>
        <row r="135"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M135">
            <v>0</v>
          </cell>
        </row>
        <row r="136">
          <cell r="F136" t="str">
            <v>610101003</v>
          </cell>
          <cell r="G136" t="str">
            <v>Ingreso Postgrado Derecho Institucional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1.038</v>
          </cell>
          <cell r="M136">
            <v>0</v>
          </cell>
        </row>
        <row r="137">
          <cell r="F137" t="str">
            <v>610101010</v>
          </cell>
          <cell r="G137" t="str">
            <v>Derechos Básicos Postgrado (Sistema)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1.038</v>
          </cell>
          <cell r="M137">
            <v>0</v>
          </cell>
        </row>
        <row r="138">
          <cell r="F138" t="str">
            <v>1105</v>
          </cell>
          <cell r="G138" t="str">
            <v>D° Básicos Post-Título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1.038</v>
          </cell>
          <cell r="M138">
            <v>0</v>
          </cell>
        </row>
        <row r="139">
          <cell r="F139" t="str">
            <v>Falta</v>
          </cell>
          <cell r="G139" t="str">
            <v>Ingresos de Postgrado /D° de Inscripción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1.038</v>
          </cell>
          <cell r="M139">
            <v>0</v>
          </cell>
        </row>
        <row r="140"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0</v>
          </cell>
        </row>
        <row r="141">
          <cell r="F141" t="str">
            <v>INTERNO</v>
          </cell>
          <cell r="G141" t="str">
            <v>BECAS INTERNAS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1.038</v>
          </cell>
          <cell r="M141">
            <v>0</v>
          </cell>
        </row>
        <row r="142">
          <cell r="F142" t="str">
            <v>610101002</v>
          </cell>
          <cell r="G142" t="str">
            <v xml:space="preserve">Ingr. Pregrado Aranc. Carrera (Rec.Caja Sistema)  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1.038</v>
          </cell>
          <cell r="M142">
            <v>0</v>
          </cell>
        </row>
        <row r="143">
          <cell r="F143" t="str">
            <v>620101007</v>
          </cell>
          <cell r="G143" t="str">
            <v>Intereses Devengado Arancel Contable)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1.038</v>
          </cell>
          <cell r="M143">
            <v>0</v>
          </cell>
        </row>
        <row r="144">
          <cell r="F144" t="str">
            <v>1110</v>
          </cell>
          <cell r="G144" t="str">
            <v>Recaudación Caja Fuera Sistema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1.038</v>
          </cell>
          <cell r="M144">
            <v>0</v>
          </cell>
        </row>
        <row r="145">
          <cell r="F145" t="str">
            <v>1111</v>
          </cell>
          <cell r="G145" t="str">
            <v>Cheques Diferido Aranceles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1.038</v>
          </cell>
          <cell r="M145">
            <v>0</v>
          </cell>
        </row>
        <row r="146">
          <cell r="F146" t="str">
            <v>1112</v>
          </cell>
          <cell r="G146" t="str">
            <v>Recaudación DICOM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1.038</v>
          </cell>
          <cell r="M146">
            <v>0</v>
          </cell>
        </row>
        <row r="147">
          <cell r="F147" t="str">
            <v>211601004</v>
          </cell>
          <cell r="G147" t="str">
            <v>Cheques Caducados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1.038</v>
          </cell>
          <cell r="M147">
            <v>0</v>
          </cell>
        </row>
        <row r="148">
          <cell r="G148" t="str">
            <v>Documentos por Cobrar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1.038</v>
          </cell>
          <cell r="M148">
            <v>0</v>
          </cell>
        </row>
        <row r="149">
          <cell r="F149" t="str">
            <v>110503003</v>
          </cell>
          <cell r="G149" t="str">
            <v>Cheques Protestado Aranceles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1.038</v>
          </cell>
          <cell r="M149">
            <v>0</v>
          </cell>
        </row>
        <row r="150">
          <cell r="G150" t="str">
            <v>BECAS EXTERNAS(Bicentenario, Pedagogía, etc)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1.038</v>
          </cell>
          <cell r="M150">
            <v>0</v>
          </cell>
        </row>
        <row r="151">
          <cell r="F151" t="str">
            <v>1602</v>
          </cell>
          <cell r="G151" t="str">
            <v>Becas de Reparación (Fdo. Desarrollo)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1.038</v>
          </cell>
          <cell r="M151">
            <v>0</v>
          </cell>
        </row>
        <row r="152">
          <cell r="F152" t="str">
            <v>110604001</v>
          </cell>
          <cell r="G152" t="str">
            <v>Cta. Por Cobrar al Fisco Corto Plazo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1.038</v>
          </cell>
          <cell r="M152">
            <v>0</v>
          </cell>
        </row>
        <row r="153">
          <cell r="F153" t="str">
            <v>110610010</v>
          </cell>
          <cell r="G153" t="str">
            <v>Otros Deudores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1.038</v>
          </cell>
          <cell r="M153">
            <v>0</v>
          </cell>
        </row>
        <row r="154">
          <cell r="G154" t="str">
            <v>Aporte S/ Ley  19.083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1.038</v>
          </cell>
          <cell r="M154">
            <v>0</v>
          </cell>
        </row>
        <row r="155">
          <cell r="F155" t="str">
            <v>110503004</v>
          </cell>
          <cell r="G155" t="str">
            <v>Cheques Protestados Aranceles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1.038</v>
          </cell>
          <cell r="M155">
            <v>0</v>
          </cell>
        </row>
        <row r="156">
          <cell r="F156" t="str">
            <v>620303001</v>
          </cell>
          <cell r="G156" t="str">
            <v>Intereses Aranceles y Derechos de Pregrado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1.038</v>
          </cell>
          <cell r="M156">
            <v>0</v>
          </cell>
        </row>
        <row r="157">
          <cell r="F157" t="str">
            <v>620303002</v>
          </cell>
          <cell r="G157" t="str">
            <v>Intereses Deudores y Otros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1.038</v>
          </cell>
          <cell r="M157">
            <v>0</v>
          </cell>
        </row>
        <row r="158">
          <cell r="F158" t="str">
            <v>620305005</v>
          </cell>
          <cell r="G158" t="str">
            <v>Recuperación gastos cobranza (FSCU)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1.038</v>
          </cell>
          <cell r="M158">
            <v>0</v>
          </cell>
        </row>
        <row r="159">
          <cell r="F159" t="str">
            <v>620305006</v>
          </cell>
          <cell r="G159" t="str">
            <v>Recuperación Gastos de Cobranza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1.038</v>
          </cell>
          <cell r="M159">
            <v>0</v>
          </cell>
        </row>
        <row r="160">
          <cell r="F160" t="str">
            <v>620301014</v>
          </cell>
          <cell r="G160" t="str">
            <v>Recuperación Créditos Castigado (FSCU)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1.038</v>
          </cell>
          <cell r="M160">
            <v>0</v>
          </cell>
        </row>
        <row r="161">
          <cell r="F161" t="str">
            <v>620306003</v>
          </cell>
          <cell r="G161" t="str">
            <v>Ajuste Aranceles y Derecho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1.038</v>
          </cell>
          <cell r="M161">
            <v>0</v>
          </cell>
        </row>
        <row r="162">
          <cell r="F162" t="str">
            <v>130505001</v>
          </cell>
          <cell r="G162" t="str">
            <v>Crédito Reprogr. Tipo 4 Largo Plazo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1.038</v>
          </cell>
          <cell r="M162">
            <v>0</v>
          </cell>
        </row>
        <row r="163">
          <cell r="F163" t="str">
            <v>110412001</v>
          </cell>
          <cell r="G163" t="str">
            <v>Recaudación Caja Crédito Universitario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1.038</v>
          </cell>
          <cell r="M163">
            <v>0</v>
          </cell>
        </row>
        <row r="164">
          <cell r="F164" t="str">
            <v>110412002</v>
          </cell>
          <cell r="G164" t="str">
            <v>Recaudación Banco Crédito Universitario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1.038</v>
          </cell>
          <cell r="M164">
            <v>0</v>
          </cell>
        </row>
        <row r="165">
          <cell r="F165" t="str">
            <v>110412003</v>
          </cell>
          <cell r="G165" t="str">
            <v>Recaudación Tesorería Gral. de la  República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1.038</v>
          </cell>
          <cell r="M165">
            <v>0</v>
          </cell>
        </row>
        <row r="166">
          <cell r="F166" t="str">
            <v>110413001</v>
          </cell>
          <cell r="G166" t="str">
            <v>Crédito Reprogramado Ley N° 19,848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1.038</v>
          </cell>
          <cell r="M166">
            <v>0</v>
          </cell>
        </row>
        <row r="167">
          <cell r="F167" t="str">
            <v>110403006</v>
          </cell>
          <cell r="G167" t="str">
            <v>Recaudación ORSAN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1.038</v>
          </cell>
          <cell r="M167">
            <v>0</v>
          </cell>
        </row>
        <row r="168">
          <cell r="F168" t="str">
            <v>110406011</v>
          </cell>
          <cell r="G168" t="str">
            <v>Fdo. Solid. Recaudac. Deudores Cruzados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1.038</v>
          </cell>
          <cell r="M168">
            <v>0</v>
          </cell>
        </row>
        <row r="169">
          <cell r="F169" t="str">
            <v>3411</v>
          </cell>
          <cell r="G169" t="str">
            <v>ARANCELES AÑOS ANTERIORES PREGRADO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1.038</v>
          </cell>
          <cell r="M169">
            <v>0</v>
          </cell>
        </row>
        <row r="170">
          <cell r="F170" t="str">
            <v>211618004</v>
          </cell>
          <cell r="G170" t="str">
            <v>Vta. Cartera Fdo. Solidario c/c I. Propios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1.038</v>
          </cell>
          <cell r="M170">
            <v>0</v>
          </cell>
        </row>
        <row r="171">
          <cell r="F171" t="str">
            <v>620309055</v>
          </cell>
          <cell r="G171" t="str">
            <v>Becas Financiadas por los Organismos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1.038</v>
          </cell>
          <cell r="M171">
            <v>0</v>
          </cell>
        </row>
        <row r="172">
          <cell r="F172" t="str">
            <v>211618003</v>
          </cell>
          <cell r="G172" t="str">
            <v>Vta.Cartera Fdo. Solidario c/c A. Fiscal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1.038</v>
          </cell>
          <cell r="M172">
            <v>0</v>
          </cell>
        </row>
        <row r="173">
          <cell r="F173" t="str">
            <v>8408</v>
          </cell>
          <cell r="G173" t="str">
            <v>Devolución Aranceles (Años Anteriores)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1.038</v>
          </cell>
          <cell r="M173">
            <v>0</v>
          </cell>
        </row>
        <row r="174">
          <cell r="F174" t="str">
            <v>8507</v>
          </cell>
          <cell r="G174" t="str">
            <v>Devolución Aranceles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1.038</v>
          </cell>
          <cell r="M174">
            <v>0</v>
          </cell>
        </row>
        <row r="175">
          <cell r="F175" t="str">
            <v>110503003</v>
          </cell>
          <cell r="G175" t="str">
            <v xml:space="preserve">Cheques Protestado 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1.038</v>
          </cell>
          <cell r="M175">
            <v>0</v>
          </cell>
        </row>
        <row r="176">
          <cell r="F176" t="str">
            <v>8710</v>
          </cell>
          <cell r="G176" t="str">
            <v>Fdo. Solid. Egresos Deudores Cruzados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1.038</v>
          </cell>
          <cell r="M176">
            <v>0</v>
          </cell>
        </row>
        <row r="177">
          <cell r="F177" t="str">
            <v>110610010</v>
          </cell>
          <cell r="G177" t="str">
            <v>Otros Deudores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1.038</v>
          </cell>
          <cell r="M177">
            <v>0</v>
          </cell>
        </row>
        <row r="178">
          <cell r="F178" t="str">
            <v>220401008</v>
          </cell>
          <cell r="G178" t="str">
            <v>Devolución Deudores Otras Universidades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1.038</v>
          </cell>
          <cell r="M178">
            <v>0</v>
          </cell>
        </row>
        <row r="179">
          <cell r="H179">
            <v>3750011.0249999999</v>
          </cell>
          <cell r="I179">
            <v>1482000</v>
          </cell>
          <cell r="J179">
            <v>5784055</v>
          </cell>
          <cell r="K179">
            <v>5784055</v>
          </cell>
          <cell r="M179">
            <v>6201778.341</v>
          </cell>
        </row>
        <row r="180">
          <cell r="F180" t="str">
            <v>610101007</v>
          </cell>
          <cell r="G180" t="str">
            <v>Ingresos Magister BID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1.038</v>
          </cell>
          <cell r="M180">
            <v>0</v>
          </cell>
        </row>
        <row r="181">
          <cell r="F181" t="str">
            <v>610101004</v>
          </cell>
          <cell r="G181" t="str">
            <v xml:space="preserve">Ingresos Postgrado Arancel </v>
          </cell>
          <cell r="H181">
            <v>397205.75300000003</v>
          </cell>
          <cell r="I181">
            <v>32000</v>
          </cell>
          <cell r="J181">
            <v>443362</v>
          </cell>
          <cell r="K181">
            <v>443362</v>
          </cell>
          <cell r="L181">
            <v>1.038</v>
          </cell>
          <cell r="M181">
            <v>460209.75599999999</v>
          </cell>
        </row>
        <row r="182">
          <cell r="F182" t="str">
            <v>610101009</v>
          </cell>
          <cell r="G182" t="str">
            <v>Ingresos de Postítulo</v>
          </cell>
          <cell r="H182">
            <v>3112177.952</v>
          </cell>
          <cell r="I182">
            <v>1440000</v>
          </cell>
          <cell r="J182">
            <v>5075109</v>
          </cell>
          <cell r="K182">
            <v>5075109</v>
          </cell>
          <cell r="L182">
            <v>1.077</v>
          </cell>
          <cell r="M182">
            <v>5465892.3930000002</v>
          </cell>
        </row>
        <row r="183">
          <cell r="F183" t="str">
            <v>610101017</v>
          </cell>
          <cell r="G183" t="str">
            <v>Ingresos Doctorados Acreditados</v>
          </cell>
          <cell r="H183">
            <v>240627.32</v>
          </cell>
          <cell r="I183">
            <v>10000</v>
          </cell>
          <cell r="J183">
            <v>265584</v>
          </cell>
          <cell r="K183">
            <v>265584</v>
          </cell>
          <cell r="L183">
            <v>1.038</v>
          </cell>
          <cell r="M183">
            <v>275676.19199999998</v>
          </cell>
        </row>
        <row r="184">
          <cell r="F184" t="str">
            <v>1123</v>
          </cell>
          <cell r="G184" t="str">
            <v>Otros Derechos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1.038</v>
          </cell>
          <cell r="M184">
            <v>0</v>
          </cell>
        </row>
        <row r="185">
          <cell r="F185" t="str">
            <v>1124</v>
          </cell>
          <cell r="G185" t="str">
            <v>Toma de Exámenes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1.038</v>
          </cell>
          <cell r="M185">
            <v>0</v>
          </cell>
        </row>
        <row r="186">
          <cell r="F186" t="str">
            <v>1125</v>
          </cell>
          <cell r="G186" t="str">
            <v>Ingresos Postítulo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1.038</v>
          </cell>
          <cell r="M186">
            <v>0</v>
          </cell>
        </row>
        <row r="187">
          <cell r="F187" t="str">
            <v>620303005</v>
          </cell>
          <cell r="G187" t="str">
            <v>Intereses Aranceles y D° Postgrado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1.038</v>
          </cell>
          <cell r="M187">
            <v>0</v>
          </cell>
        </row>
        <row r="188">
          <cell r="F188" t="str">
            <v>3401</v>
          </cell>
          <cell r="G188" t="str">
            <v>Ingresos de Docencia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1.038</v>
          </cell>
          <cell r="M188">
            <v>0</v>
          </cell>
        </row>
        <row r="189">
          <cell r="H189">
            <v>679</v>
          </cell>
          <cell r="I189">
            <v>194.4</v>
          </cell>
          <cell r="J189">
            <v>857</v>
          </cell>
          <cell r="K189">
            <v>857</v>
          </cell>
          <cell r="M189">
            <v>889.56600000000003</v>
          </cell>
        </row>
        <row r="190">
          <cell r="H190">
            <v>679</v>
          </cell>
          <cell r="I190">
            <v>194.4</v>
          </cell>
          <cell r="J190">
            <v>857</v>
          </cell>
          <cell r="K190">
            <v>857</v>
          </cell>
          <cell r="M190">
            <v>889.56600000000003</v>
          </cell>
        </row>
        <row r="191">
          <cell r="F191" t="str">
            <v>620301013</v>
          </cell>
          <cell r="G191" t="str">
            <v>Utilidades por Venta de Activos Físicos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1.038</v>
          </cell>
          <cell r="M191">
            <v>0</v>
          </cell>
        </row>
        <row r="192">
          <cell r="F192" t="str">
            <v>620307003</v>
          </cell>
          <cell r="G192" t="str">
            <v>Venta de bienes Muebles</v>
          </cell>
          <cell r="H192">
            <v>679</v>
          </cell>
          <cell r="I192">
            <v>194.4</v>
          </cell>
          <cell r="J192">
            <v>857</v>
          </cell>
          <cell r="K192">
            <v>857</v>
          </cell>
          <cell r="L192">
            <v>1.038</v>
          </cell>
          <cell r="M192">
            <v>889.56600000000003</v>
          </cell>
        </row>
        <row r="193">
          <cell r="F193" t="str">
            <v>3410</v>
          </cell>
          <cell r="G193" t="str">
            <v>Venta de Activos Físicos (Años Anteriores)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1.038</v>
          </cell>
          <cell r="M193">
            <v>0</v>
          </cell>
        </row>
        <row r="194"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</v>
          </cell>
        </row>
        <row r="195">
          <cell r="F195" t="str">
            <v>2101</v>
          </cell>
          <cell r="G195" t="str">
            <v xml:space="preserve"> Intereses Ganados Venta  RTU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1.038</v>
          </cell>
          <cell r="M195">
            <v>0</v>
          </cell>
        </row>
        <row r="196">
          <cell r="F196" t="str">
            <v>2140</v>
          </cell>
          <cell r="G196" t="str">
            <v xml:space="preserve"> Capital Venta  RTU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1.038</v>
          </cell>
          <cell r="M196">
            <v>0</v>
          </cell>
        </row>
        <row r="197">
          <cell r="F197" t="str">
            <v>2901</v>
          </cell>
          <cell r="G197" t="str">
            <v>Venta de Activos Financieros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1.038</v>
          </cell>
          <cell r="M197">
            <v>0</v>
          </cell>
        </row>
        <row r="198">
          <cell r="F198" t="str">
            <v>2902</v>
          </cell>
          <cell r="G198" t="str">
            <v>Venta de Acciones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1.038</v>
          </cell>
          <cell r="M198">
            <v>0</v>
          </cell>
        </row>
        <row r="199">
          <cell r="F199" t="str">
            <v>3409</v>
          </cell>
          <cell r="G199" t="str">
            <v>Venta de Activos Financieros (Años Anteriores)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1.038</v>
          </cell>
          <cell r="M199">
            <v>0</v>
          </cell>
        </row>
        <row r="200">
          <cell r="H200">
            <v>2145894.9440000001</v>
          </cell>
          <cell r="I200">
            <v>45230.031900000002</v>
          </cell>
          <cell r="J200">
            <v>2444296</v>
          </cell>
          <cell r="K200">
            <v>2444296</v>
          </cell>
          <cell r="M200">
            <v>2537179.2479999997</v>
          </cell>
        </row>
        <row r="201">
          <cell r="H201">
            <v>77449.598999999987</v>
          </cell>
          <cell r="I201">
            <v>45230.031900000002</v>
          </cell>
          <cell r="J201">
            <v>116830</v>
          </cell>
          <cell r="K201">
            <v>116830</v>
          </cell>
          <cell r="M201">
            <v>121269.54000000001</v>
          </cell>
        </row>
        <row r="202">
          <cell r="F202" t="str">
            <v>610105001</v>
          </cell>
          <cell r="G202" t="str">
            <v>Donaciones de Dinero</v>
          </cell>
          <cell r="H202">
            <v>10618.199000000001</v>
          </cell>
          <cell r="I202">
            <v>1230.0319</v>
          </cell>
          <cell r="J202">
            <v>10941</v>
          </cell>
          <cell r="K202">
            <v>10941</v>
          </cell>
          <cell r="L202">
            <v>1.038</v>
          </cell>
          <cell r="M202">
            <v>11356.758</v>
          </cell>
        </row>
        <row r="203">
          <cell r="F203" t="str">
            <v>610105002</v>
          </cell>
          <cell r="G203" t="str">
            <v>Donaciones Art. 69 Ley N° 18,681</v>
          </cell>
          <cell r="H203">
            <v>66831.399999999994</v>
          </cell>
          <cell r="I203">
            <v>44000</v>
          </cell>
          <cell r="J203">
            <v>105889</v>
          </cell>
          <cell r="K203">
            <v>105889</v>
          </cell>
          <cell r="L203">
            <v>1.038</v>
          </cell>
          <cell r="M203">
            <v>109912.78200000001</v>
          </cell>
        </row>
        <row r="204">
          <cell r="F204" t="str">
            <v>610105009</v>
          </cell>
          <cell r="G204" t="str">
            <v>Donaciones Organismos Internacionales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1.038</v>
          </cell>
          <cell r="M204">
            <v>0</v>
          </cell>
        </row>
        <row r="205">
          <cell r="F205" t="str">
            <v>610105011</v>
          </cell>
          <cell r="G205" t="str">
            <v>Donaciones de Bienes no Afecta a Leyes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1.038</v>
          </cell>
          <cell r="M205">
            <v>0</v>
          </cell>
        </row>
        <row r="206">
          <cell r="F206" t="str">
            <v>610105006</v>
          </cell>
          <cell r="G206" t="str">
            <v>Donación Culturales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1.038</v>
          </cell>
          <cell r="M206">
            <v>0</v>
          </cell>
        </row>
        <row r="207">
          <cell r="F207" t="str">
            <v>610105008</v>
          </cell>
          <cell r="G207" t="str">
            <v>Donaciones Universitaria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1.038</v>
          </cell>
          <cell r="M207">
            <v>0</v>
          </cell>
        </row>
        <row r="208">
          <cell r="F208" t="str">
            <v>2507</v>
          </cell>
          <cell r="G208" t="str">
            <v>Apte. Instituciones Nacionales e Internacionales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1.038</v>
          </cell>
          <cell r="M208">
            <v>0</v>
          </cell>
        </row>
        <row r="209">
          <cell r="H209">
            <v>2068445.3450000002</v>
          </cell>
          <cell r="I209">
            <v>0</v>
          </cell>
          <cell r="J209">
            <v>2327466</v>
          </cell>
          <cell r="K209">
            <v>2327466</v>
          </cell>
          <cell r="M209">
            <v>2415909.7079999996</v>
          </cell>
        </row>
        <row r="210">
          <cell r="F210" t="str">
            <v>610104010</v>
          </cell>
          <cell r="G210" t="str">
            <v>Aporte FONDEF Proyecto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1.038</v>
          </cell>
          <cell r="M210">
            <v>0</v>
          </cell>
        </row>
        <row r="211">
          <cell r="F211" t="str">
            <v>1510</v>
          </cell>
          <cell r="G211" t="str">
            <v>Aporte Proyectos por Convenio de  Desempeño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1.038</v>
          </cell>
          <cell r="M211">
            <v>0</v>
          </cell>
        </row>
        <row r="212">
          <cell r="F212" t="str">
            <v>1513</v>
          </cell>
          <cell r="G212" t="str">
            <v>Proyectos Mecesup 1999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1.038</v>
          </cell>
          <cell r="M212">
            <v>0</v>
          </cell>
        </row>
        <row r="213">
          <cell r="F213" t="str">
            <v>1514</v>
          </cell>
          <cell r="G213" t="str">
            <v>Proyectos Mecesup 2000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1.038</v>
          </cell>
          <cell r="M213">
            <v>0</v>
          </cell>
        </row>
        <row r="214">
          <cell r="F214" t="str">
            <v>610106015</v>
          </cell>
          <cell r="G214" t="str">
            <v>Intereses Devengado Cartera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1.038</v>
          </cell>
          <cell r="M214">
            <v>0</v>
          </cell>
        </row>
        <row r="215">
          <cell r="F215" t="str">
            <v>610107005</v>
          </cell>
          <cell r="G215" t="str">
            <v>Concurso Proy. Institucionales Organismos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1.038</v>
          </cell>
          <cell r="M215">
            <v>0</v>
          </cell>
        </row>
        <row r="216">
          <cell r="F216" t="str">
            <v>610107007</v>
          </cell>
          <cell r="G216" t="str">
            <v>Aporte FONDEF- Otros Proyectos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1.038</v>
          </cell>
          <cell r="M216">
            <v>0</v>
          </cell>
        </row>
        <row r="217">
          <cell r="F217" t="str">
            <v>2604</v>
          </cell>
          <cell r="G217" t="str">
            <v>Otros Servicio Públicos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1.038</v>
          </cell>
          <cell r="M217">
            <v>0</v>
          </cell>
        </row>
        <row r="218">
          <cell r="F218" t="str">
            <v>610107008</v>
          </cell>
          <cell r="G218" t="str">
            <v>Aporte Fiscal Conv. Activ. Interés Nacional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1.038</v>
          </cell>
          <cell r="M218">
            <v>0</v>
          </cell>
        </row>
        <row r="219">
          <cell r="F219" t="str">
            <v>610107009</v>
          </cell>
          <cell r="G219" t="str">
            <v>Concurso Proy. Institucionales Fondo General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1.038</v>
          </cell>
          <cell r="M219">
            <v>0</v>
          </cell>
        </row>
        <row r="220">
          <cell r="F220" t="str">
            <v>610107010</v>
          </cell>
          <cell r="G220" t="str">
            <v>Recursos Convenio de Desempeño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1.038</v>
          </cell>
          <cell r="M220">
            <v>0</v>
          </cell>
        </row>
        <row r="221">
          <cell r="F221" t="str">
            <v>610107011</v>
          </cell>
          <cell r="G221" t="str">
            <v>Aporte Mecesup Proyectos 1999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1.038</v>
          </cell>
          <cell r="M221">
            <v>0</v>
          </cell>
        </row>
        <row r="222">
          <cell r="F222" t="str">
            <v>1506</v>
          </cell>
          <cell r="G222" t="str">
            <v>Aportes Fiscales por Distribuir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1.038</v>
          </cell>
          <cell r="M222">
            <v>0</v>
          </cell>
        </row>
        <row r="223">
          <cell r="F223" t="str">
            <v>610107014</v>
          </cell>
          <cell r="G223" t="str">
            <v>Proyectos Mecesup /2002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1.038</v>
          </cell>
          <cell r="M223">
            <v>0</v>
          </cell>
        </row>
        <row r="224">
          <cell r="F224" t="str">
            <v>610107015</v>
          </cell>
          <cell r="G224" t="str">
            <v>Proyectos Mecesup /2003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1.038</v>
          </cell>
          <cell r="M224">
            <v>0</v>
          </cell>
        </row>
        <row r="225">
          <cell r="F225" t="str">
            <v>610107016</v>
          </cell>
          <cell r="G225" t="str">
            <v>Proyectos Mecesup /2004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1.038</v>
          </cell>
          <cell r="M225">
            <v>0</v>
          </cell>
        </row>
        <row r="226">
          <cell r="F226" t="str">
            <v>610107017</v>
          </cell>
          <cell r="G226" t="str">
            <v>Proyectos Mecesup /2006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1.038</v>
          </cell>
          <cell r="M226">
            <v>0</v>
          </cell>
        </row>
        <row r="227">
          <cell r="F227" t="str">
            <v>610107018</v>
          </cell>
          <cell r="G227" t="str">
            <v>Proyectos Mecesup /2007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1.038</v>
          </cell>
          <cell r="M227">
            <v>0</v>
          </cell>
        </row>
        <row r="228">
          <cell r="F228" t="str">
            <v>610107019</v>
          </cell>
          <cell r="G228" t="str">
            <v>Proyectos Mecesup /2008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1.038</v>
          </cell>
          <cell r="M228">
            <v>0</v>
          </cell>
        </row>
        <row r="229">
          <cell r="F229" t="str">
            <v>610107021</v>
          </cell>
          <cell r="G229" t="str">
            <v>Proyectos Mecesup /2010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1.038</v>
          </cell>
          <cell r="M229">
            <v>0</v>
          </cell>
        </row>
        <row r="230">
          <cell r="F230" t="str">
            <v>610107022</v>
          </cell>
          <cell r="G230" t="str">
            <v>Proyectos Mecesup /2011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1.038</v>
          </cell>
          <cell r="M230">
            <v>0</v>
          </cell>
        </row>
        <row r="231">
          <cell r="F231" t="str">
            <v>1603</v>
          </cell>
          <cell r="G231" t="str">
            <v>Becas de Mantención  (Fdo. Desarrollo)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1.038</v>
          </cell>
          <cell r="M231">
            <v>0</v>
          </cell>
        </row>
        <row r="232">
          <cell r="F232" t="str">
            <v>2117</v>
          </cell>
          <cell r="G232" t="str">
            <v>FUPF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1.038</v>
          </cell>
          <cell r="M232">
            <v>0</v>
          </cell>
        </row>
        <row r="233">
          <cell r="F233" t="str">
            <v>2166</v>
          </cell>
          <cell r="G233" t="str">
            <v>Ingresos FONDEF Financiamiento Gasto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1.038</v>
          </cell>
          <cell r="M233">
            <v>0</v>
          </cell>
        </row>
        <row r="234">
          <cell r="F234" t="str">
            <v>2167</v>
          </cell>
          <cell r="G234" t="str">
            <v>Otros Aportes Convenio FONDEF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1.038</v>
          </cell>
          <cell r="M234">
            <v>0</v>
          </cell>
        </row>
        <row r="235">
          <cell r="F235" t="str">
            <v>2511</v>
          </cell>
          <cell r="G235" t="str">
            <v>Ingresos FONDEF Financiamiento Gasto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1.038</v>
          </cell>
          <cell r="M235">
            <v>0</v>
          </cell>
        </row>
        <row r="236">
          <cell r="F236" t="str">
            <v>2512</v>
          </cell>
          <cell r="G236" t="str">
            <v>Otros Aportes Convenio FONDEF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1.038</v>
          </cell>
          <cell r="M236">
            <v>0</v>
          </cell>
        </row>
        <row r="237">
          <cell r="F237" t="str">
            <v>610108001</v>
          </cell>
          <cell r="G237" t="str">
            <v>Aguinaldos y Bonificación Legal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1.038</v>
          </cell>
          <cell r="M237">
            <v>0</v>
          </cell>
        </row>
        <row r="238">
          <cell r="F238" t="str">
            <v>211501021</v>
          </cell>
          <cell r="G238" t="str">
            <v>Aporte Basal por Desempeño Univers. Art. DFL N° 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1.038</v>
          </cell>
          <cell r="M238">
            <v>0</v>
          </cell>
        </row>
        <row r="239">
          <cell r="F239" t="str">
            <v>610108003</v>
          </cell>
          <cell r="G239" t="str">
            <v>Aporte de Municipalidades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1.038</v>
          </cell>
          <cell r="M239">
            <v>0</v>
          </cell>
        </row>
        <row r="240">
          <cell r="F240" t="str">
            <v>610108004</v>
          </cell>
          <cell r="G240" t="str">
            <v xml:space="preserve">Aportes de Ministerios 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1.038</v>
          </cell>
          <cell r="M240">
            <v>0</v>
          </cell>
        </row>
        <row r="241">
          <cell r="F241" t="str">
            <v>2607</v>
          </cell>
          <cell r="G241" t="str">
            <v>Cátedra Presidencial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1.038</v>
          </cell>
          <cell r="M241">
            <v>0</v>
          </cell>
        </row>
        <row r="242">
          <cell r="F242" t="str">
            <v>610108010</v>
          </cell>
          <cell r="G242" t="str">
            <v>Proyectos Fondecyt Gastos de Administración</v>
          </cell>
          <cell r="H242">
            <v>507003.75</v>
          </cell>
          <cell r="I242">
            <v>0</v>
          </cell>
          <cell r="J242">
            <v>578895</v>
          </cell>
          <cell r="K242">
            <v>578895</v>
          </cell>
          <cell r="L242">
            <v>1.038</v>
          </cell>
          <cell r="M242">
            <v>600893.01</v>
          </cell>
        </row>
        <row r="243">
          <cell r="F243" t="str">
            <v>610108011</v>
          </cell>
          <cell r="G243" t="str">
            <v>Proyectos Fondecyt Bienes de Capital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1.038</v>
          </cell>
          <cell r="M243">
            <v>0</v>
          </cell>
        </row>
        <row r="244">
          <cell r="F244" t="str">
            <v>610108014</v>
          </cell>
          <cell r="G244" t="str">
            <v>Aporte FONDEF Proyectos</v>
          </cell>
          <cell r="H244">
            <v>572944.85400000005</v>
          </cell>
          <cell r="I244">
            <v>0</v>
          </cell>
          <cell r="J244">
            <v>647988</v>
          </cell>
          <cell r="K244">
            <v>647988</v>
          </cell>
          <cell r="L244">
            <v>1.038</v>
          </cell>
          <cell r="M244">
            <v>672611.54399999999</v>
          </cell>
        </row>
        <row r="245">
          <cell r="F245" t="str">
            <v>610108016</v>
          </cell>
          <cell r="G245" t="str">
            <v>Gasto Administraciòn Sup. FONDEF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1.038</v>
          </cell>
          <cell r="M245">
            <v>0</v>
          </cell>
        </row>
        <row r="246">
          <cell r="F246" t="str">
            <v>2536</v>
          </cell>
          <cell r="G246" t="str">
            <v>Aporte FONDEF  Proyectos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1.038</v>
          </cell>
          <cell r="M246">
            <v>0</v>
          </cell>
        </row>
        <row r="247">
          <cell r="F247" t="str">
            <v>2537</v>
          </cell>
          <cell r="G247" t="str">
            <v>Aporte FONDEF  Proyectos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1.038</v>
          </cell>
          <cell r="M247">
            <v>0</v>
          </cell>
        </row>
        <row r="248">
          <cell r="F248" t="str">
            <v>610108018</v>
          </cell>
          <cell r="G248" t="str">
            <v>Aptes. de Instituciones Nac. e Internacionales</v>
          </cell>
          <cell r="H248">
            <v>535894.54200000002</v>
          </cell>
          <cell r="I248">
            <v>0</v>
          </cell>
          <cell r="J248">
            <v>551666</v>
          </cell>
          <cell r="K248">
            <v>551666</v>
          </cell>
          <cell r="L248">
            <v>1.038</v>
          </cell>
          <cell r="M248">
            <v>572629.30799999996</v>
          </cell>
        </row>
        <row r="249">
          <cell r="F249" t="str">
            <v>610108019</v>
          </cell>
          <cell r="G249" t="str">
            <v>Gastos Administración FONDAP</v>
          </cell>
          <cell r="H249">
            <v>120884.27099999999</v>
          </cell>
          <cell r="I249">
            <v>0</v>
          </cell>
          <cell r="J249">
            <v>123067</v>
          </cell>
          <cell r="K249">
            <v>123067</v>
          </cell>
          <cell r="L249">
            <v>1.038</v>
          </cell>
          <cell r="M249">
            <v>127743.546</v>
          </cell>
        </row>
        <row r="250">
          <cell r="F250" t="str">
            <v>610108020</v>
          </cell>
          <cell r="G250" t="str">
            <v>Aporte Proyectos FONDAF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1.038</v>
          </cell>
          <cell r="M250">
            <v>0</v>
          </cell>
        </row>
        <row r="251">
          <cell r="F251" t="str">
            <v>610108021</v>
          </cell>
          <cell r="G251" t="str">
            <v>Aporte Proyectos Anillo</v>
          </cell>
          <cell r="H251">
            <v>240973.03700000001</v>
          </cell>
          <cell r="I251">
            <v>0</v>
          </cell>
          <cell r="J251">
            <v>289798</v>
          </cell>
          <cell r="K251">
            <v>289798</v>
          </cell>
          <cell r="L251">
            <v>1.038</v>
          </cell>
          <cell r="M251">
            <v>300810.32400000002</v>
          </cell>
        </row>
        <row r="252">
          <cell r="F252" t="str">
            <v>610108022</v>
          </cell>
          <cell r="G252" t="str">
            <v>Aportes FONIS - Proyectos de Investigación</v>
          </cell>
          <cell r="H252">
            <v>54514.898000000001</v>
          </cell>
          <cell r="I252">
            <v>0</v>
          </cell>
          <cell r="J252">
            <v>72794</v>
          </cell>
          <cell r="K252">
            <v>72794</v>
          </cell>
          <cell r="L252">
            <v>1.038</v>
          </cell>
          <cell r="M252">
            <v>75560.172000000006</v>
          </cell>
        </row>
        <row r="253">
          <cell r="F253" t="str">
            <v>610108023</v>
          </cell>
          <cell r="G253" t="str">
            <v>Aporte Proyectos INNOVA Chile</v>
          </cell>
          <cell r="H253">
            <v>36229.993000000002</v>
          </cell>
          <cell r="I253">
            <v>0</v>
          </cell>
          <cell r="J253">
            <v>63258</v>
          </cell>
          <cell r="K253">
            <v>63258</v>
          </cell>
          <cell r="L253">
            <v>1.038</v>
          </cell>
          <cell r="M253">
            <v>65661.804000000004</v>
          </cell>
        </row>
        <row r="254">
          <cell r="F254" t="str">
            <v>610108024</v>
          </cell>
          <cell r="G254" t="str">
            <v>Aporte Proyectos Basal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1.038</v>
          </cell>
          <cell r="M254">
            <v>0</v>
          </cell>
        </row>
        <row r="255">
          <cell r="G255" t="str">
            <v>Transferencias Sector Público (Años Anteriores)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1.038</v>
          </cell>
          <cell r="M255">
            <v>0</v>
          </cell>
        </row>
        <row r="256">
          <cell r="F256" t="str">
            <v>3904</v>
          </cell>
          <cell r="G256" t="str">
            <v>Bonificaciones y Aguinaldos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1.038</v>
          </cell>
          <cell r="M256">
            <v>0</v>
          </cell>
        </row>
        <row r="257">
          <cell r="F257" t="str">
            <v>5711</v>
          </cell>
          <cell r="G257" t="str">
            <v>Cátedra Presidencial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1.038</v>
          </cell>
          <cell r="M257">
            <v>0</v>
          </cell>
        </row>
        <row r="258">
          <cell r="F258" t="str">
            <v>INTERNO</v>
          </cell>
          <cell r="G258" t="str">
            <v>Apte. Suplemento Fondo Solidario [Fondo General]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1.038</v>
          </cell>
          <cell r="M258">
            <v>0</v>
          </cell>
        </row>
        <row r="259">
          <cell r="F259" t="str">
            <v>INTERNO</v>
          </cell>
          <cell r="G259" t="str">
            <v xml:space="preserve">Becas Externas Pregrado 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1.038</v>
          </cell>
          <cell r="M259">
            <v>0</v>
          </cell>
        </row>
        <row r="260">
          <cell r="F260" t="str">
            <v>INTERNO</v>
          </cell>
          <cell r="G260" t="str">
            <v>Bonificación Diciembre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1.06</v>
          </cell>
          <cell r="M260">
            <v>0</v>
          </cell>
        </row>
        <row r="261"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</row>
        <row r="262"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0</v>
          </cell>
        </row>
        <row r="263">
          <cell r="F263" t="str">
            <v>3601</v>
          </cell>
          <cell r="G263" t="str">
            <v>Endeudamiento Bancario [Fondo General]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1</v>
          </cell>
          <cell r="M263">
            <v>0</v>
          </cell>
        </row>
        <row r="264"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</v>
          </cell>
        </row>
        <row r="265">
          <cell r="F265" t="str">
            <v>3601</v>
          </cell>
          <cell r="G265" t="str">
            <v>Endeudamiento Bancario [Fondo General]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1</v>
          </cell>
          <cell r="M265">
            <v>0</v>
          </cell>
        </row>
        <row r="266"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</v>
          </cell>
        </row>
        <row r="267">
          <cell r="F267" t="str">
            <v>XXXX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1</v>
          </cell>
          <cell r="M267">
            <v>0</v>
          </cell>
        </row>
        <row r="268"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</row>
        <row r="269"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</row>
        <row r="270">
          <cell r="F270" t="str">
            <v>610107002</v>
          </cell>
          <cell r="G270" t="str">
            <v>Aporte Fiscal Directo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1</v>
          </cell>
          <cell r="M270">
            <v>0</v>
          </cell>
        </row>
        <row r="271"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</row>
        <row r="272">
          <cell r="F272" t="str">
            <v>610107003</v>
          </cell>
          <cell r="G272" t="str">
            <v>Aporte Fiscal  Indirecto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1</v>
          </cell>
          <cell r="M272">
            <v>0</v>
          </cell>
        </row>
        <row r="273"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</row>
        <row r="274">
          <cell r="F274" t="str">
            <v>Interno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1</v>
          </cell>
          <cell r="M274">
            <v>0</v>
          </cell>
        </row>
        <row r="275"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</row>
        <row r="276">
          <cell r="F276" t="str">
            <v>XXXX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1</v>
          </cell>
          <cell r="M276">
            <v>0</v>
          </cell>
        </row>
        <row r="277"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M277">
            <v>0</v>
          </cell>
        </row>
        <row r="278"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</row>
        <row r="279">
          <cell r="F279" t="str">
            <v>INTERNO</v>
          </cell>
          <cell r="G279" t="str">
            <v>Recaudación Propia C.U.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1</v>
          </cell>
          <cell r="M279">
            <v>0</v>
          </cell>
        </row>
        <row r="280"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</row>
        <row r="281">
          <cell r="F281" t="str">
            <v>2108</v>
          </cell>
          <cell r="G281" t="str">
            <v>Recuperación Préstamos Habitacionales (Entidades Derivadas)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1.038</v>
          </cell>
          <cell r="M281">
            <v>0</v>
          </cell>
        </row>
        <row r="282">
          <cell r="F282" t="str">
            <v>2112</v>
          </cell>
          <cell r="G282" t="str">
            <v>Deudas Entidades Derivadas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1.038</v>
          </cell>
          <cell r="M282">
            <v>0</v>
          </cell>
        </row>
        <row r="283">
          <cell r="H283">
            <v>11818745.947000001</v>
          </cell>
          <cell r="I283">
            <v>2926905.7642000001</v>
          </cell>
          <cell r="J283">
            <v>24563306.020999998</v>
          </cell>
          <cell r="K283">
            <v>24563306.020999998</v>
          </cell>
          <cell r="M283">
            <v>25270332.561999999</v>
          </cell>
        </row>
        <row r="284"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</row>
        <row r="285">
          <cell r="F285" t="str">
            <v>610108005</v>
          </cell>
          <cell r="G285" t="str">
            <v>Aporte Lotería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1.038</v>
          </cell>
          <cell r="M285">
            <v>0</v>
          </cell>
        </row>
        <row r="286">
          <cell r="H286">
            <v>11818745.947000001</v>
          </cell>
          <cell r="I286">
            <v>2926905.7642000001</v>
          </cell>
          <cell r="J286">
            <v>24563306.020999998</v>
          </cell>
          <cell r="K286">
            <v>24563306.020999998</v>
          </cell>
          <cell r="M286">
            <v>25270332.561999999</v>
          </cell>
        </row>
        <row r="287">
          <cell r="F287" t="str">
            <v>2127</v>
          </cell>
          <cell r="G287" t="str">
            <v>Ingresos del Personal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1.038</v>
          </cell>
          <cell r="M287">
            <v>0</v>
          </cell>
        </row>
        <row r="288">
          <cell r="F288" t="str">
            <v>2129</v>
          </cell>
          <cell r="G288" t="str">
            <v>Derechos de Aguas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1.038</v>
          </cell>
          <cell r="M288">
            <v>0</v>
          </cell>
        </row>
        <row r="289">
          <cell r="F289" t="str">
            <v>60301041</v>
          </cell>
          <cell r="G289" t="str">
            <v>Anulación Descuento Aranceles Años Anteriores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1.038</v>
          </cell>
          <cell r="M289">
            <v>0</v>
          </cell>
        </row>
        <row r="290">
          <cell r="F290" t="str">
            <v>111401008</v>
          </cell>
          <cell r="G290" t="str">
            <v>Capacitación Anticipada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1.038</v>
          </cell>
          <cell r="M290">
            <v>0</v>
          </cell>
        </row>
        <row r="291">
          <cell r="F291" t="str">
            <v>610103004</v>
          </cell>
          <cell r="G291" t="str">
            <v>Carnet y Multas de Bibliotecas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1.038</v>
          </cell>
          <cell r="M291">
            <v>0</v>
          </cell>
        </row>
        <row r="292">
          <cell r="F292" t="str">
            <v>610104012</v>
          </cell>
          <cell r="G292" t="str">
            <v>Menor Valor Incobrabilidad  (CONTABLE)</v>
          </cell>
          <cell r="H292">
            <v>13009.376</v>
          </cell>
          <cell r="I292">
            <v>1300.9376000000002</v>
          </cell>
          <cell r="J292">
            <v>0</v>
          </cell>
          <cell r="K292">
            <v>0</v>
          </cell>
          <cell r="L292">
            <v>1.038</v>
          </cell>
          <cell r="M292">
            <v>0</v>
          </cell>
        </row>
        <row r="293">
          <cell r="F293" t="str">
            <v>620301001</v>
          </cell>
          <cell r="G293" t="str">
            <v>Garantías Hechas Efectivas</v>
          </cell>
          <cell r="H293">
            <v>366.39</v>
          </cell>
          <cell r="I293">
            <v>36.639000000000003</v>
          </cell>
          <cell r="J293">
            <v>366</v>
          </cell>
          <cell r="K293">
            <v>366</v>
          </cell>
          <cell r="L293">
            <v>1.038</v>
          </cell>
          <cell r="M293">
            <v>0</v>
          </cell>
        </row>
        <row r="294">
          <cell r="F294" t="str">
            <v>620301002</v>
          </cell>
          <cell r="G294" t="str">
            <v>Otros Ingresosos del Personal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1.038</v>
          </cell>
          <cell r="M294">
            <v>0</v>
          </cell>
        </row>
        <row r="295">
          <cell r="F295" t="str">
            <v>2174</v>
          </cell>
          <cell r="G295" t="str">
            <v>Indemnización por Poliza Permanencia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1.038</v>
          </cell>
          <cell r="M295">
            <v>0</v>
          </cell>
        </row>
        <row r="296">
          <cell r="F296" t="str">
            <v>2414</v>
          </cell>
          <cell r="G296" t="str">
            <v>Sobreprecio en Otras Actividades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1.038</v>
          </cell>
          <cell r="M296">
            <v>0</v>
          </cell>
        </row>
        <row r="297">
          <cell r="F297" t="str">
            <v>2416</v>
          </cell>
          <cell r="G297" t="str">
            <v>Otros Ingresos Devolución IVA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1.038</v>
          </cell>
          <cell r="M297">
            <v>0</v>
          </cell>
        </row>
        <row r="298">
          <cell r="F298" t="str">
            <v>2701</v>
          </cell>
          <cell r="G298" t="str">
            <v>Fondos de Terceros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1.038</v>
          </cell>
          <cell r="M298">
            <v>0</v>
          </cell>
        </row>
        <row r="299">
          <cell r="F299" t="str">
            <v>2802</v>
          </cell>
          <cell r="G299" t="str">
            <v>Colocación Efectivo Equivalente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1.038</v>
          </cell>
          <cell r="M299">
            <v>0</v>
          </cell>
        </row>
        <row r="300">
          <cell r="F300" t="str">
            <v>2920</v>
          </cell>
          <cell r="G300" t="str">
            <v>Fondo renovación Planta Física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1.038</v>
          </cell>
          <cell r="M300">
            <v>0</v>
          </cell>
        </row>
        <row r="301">
          <cell r="F301" t="str">
            <v>3301</v>
          </cell>
          <cell r="G301" t="str">
            <v>Devolución Operación Renta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1.038</v>
          </cell>
          <cell r="M301">
            <v>0</v>
          </cell>
        </row>
        <row r="302">
          <cell r="F302" t="str">
            <v>3405</v>
          </cell>
          <cell r="G302" t="str">
            <v>Subsidios de Incapacidad Laboral (Años Anteriores)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1.038</v>
          </cell>
          <cell r="M302">
            <v>0</v>
          </cell>
        </row>
        <row r="303">
          <cell r="F303" t="str">
            <v>3406</v>
          </cell>
          <cell r="G303" t="str">
            <v>Ingresos  Generales  (Años Anteriores)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1.038</v>
          </cell>
          <cell r="M303">
            <v>0</v>
          </cell>
        </row>
        <row r="304">
          <cell r="F304" t="str">
            <v>3408</v>
          </cell>
          <cell r="G304" t="str">
            <v>Otros Ingresos (Años anteriores)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1.038</v>
          </cell>
          <cell r="M304">
            <v>0</v>
          </cell>
        </row>
        <row r="305">
          <cell r="F305" t="str">
            <v>620301005</v>
          </cell>
          <cell r="G305" t="str">
            <v>Indemnización por Siniestros Seguros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1.038</v>
          </cell>
          <cell r="M305">
            <v>0</v>
          </cell>
        </row>
        <row r="306">
          <cell r="F306" t="str">
            <v>620301007</v>
          </cell>
          <cell r="G306" t="str">
            <v>Otros Ingresos Operativos/Ajuste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1.038</v>
          </cell>
          <cell r="M306">
            <v>0</v>
          </cell>
        </row>
        <row r="307">
          <cell r="F307" t="str">
            <v>620301011</v>
          </cell>
          <cell r="G307" t="str">
            <v>Utilidades Venta Derechos de Agua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1.038</v>
          </cell>
          <cell r="M307">
            <v>0</v>
          </cell>
        </row>
        <row r="308">
          <cell r="F308" t="str">
            <v>620301012</v>
          </cell>
          <cell r="G308" t="str">
            <v>Subsidios Incapacidad Laboral  [RECUPERACION]   [Fdo. Gral.]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1.038</v>
          </cell>
          <cell r="M308">
            <v>0</v>
          </cell>
        </row>
        <row r="309">
          <cell r="F309" t="str">
            <v>620301017</v>
          </cell>
          <cell r="G309" t="str">
            <v>Utilidad por Diferencia de Cambio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1.038</v>
          </cell>
          <cell r="M309">
            <v>0</v>
          </cell>
        </row>
        <row r="310">
          <cell r="F310" t="str">
            <v>620301018</v>
          </cell>
          <cell r="G310" t="str">
            <v>Utilidad en Vta. de Terrenos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1.038</v>
          </cell>
          <cell r="M310">
            <v>0</v>
          </cell>
        </row>
        <row r="311">
          <cell r="F311" t="str">
            <v>620301021</v>
          </cell>
          <cell r="G311" t="str">
            <v>Utilidad en Venta de Vehículos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1.038</v>
          </cell>
          <cell r="M311">
            <v>0</v>
          </cell>
        </row>
        <row r="312">
          <cell r="F312" t="str">
            <v>620301023</v>
          </cell>
          <cell r="G312" t="str">
            <v>Utilidad en Venta de Muebles y Enseres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1.038</v>
          </cell>
          <cell r="M312">
            <v>0</v>
          </cell>
        </row>
        <row r="313">
          <cell r="F313" t="str">
            <v>620301027</v>
          </cell>
          <cell r="G313" t="str">
            <v>Sala Cuna y Jardín Infantil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1.038</v>
          </cell>
          <cell r="M313">
            <v>0</v>
          </cell>
        </row>
        <row r="314">
          <cell r="F314" t="str">
            <v>620301028</v>
          </cell>
          <cell r="G314" t="str">
            <v>Ingresos por Diferencia en Recepción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1.038</v>
          </cell>
          <cell r="M314">
            <v>0</v>
          </cell>
        </row>
        <row r="315">
          <cell r="F315" t="str">
            <v>620301029</v>
          </cell>
          <cell r="G315" t="str">
            <v>Arriendo Casillero Alumnos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1.038</v>
          </cell>
          <cell r="M315">
            <v>0</v>
          </cell>
        </row>
        <row r="316">
          <cell r="F316" t="str">
            <v>620301030</v>
          </cell>
          <cell r="G316" t="str">
            <v>Amortización Utilidad Vta. Con Leaseback (Cont.)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1.038</v>
          </cell>
          <cell r="M316">
            <v>0</v>
          </cell>
        </row>
        <row r="317">
          <cell r="F317" t="str">
            <v>620301031</v>
          </cell>
          <cell r="G317" t="str">
            <v>Credenciales Universitaria TUI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1.038</v>
          </cell>
          <cell r="M317">
            <v>0</v>
          </cell>
        </row>
        <row r="318">
          <cell r="F318" t="str">
            <v>620301032</v>
          </cell>
          <cell r="G318" t="str">
            <v>Gastos de Matrícula Ley del Consumidor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1.038</v>
          </cell>
          <cell r="M318">
            <v>0</v>
          </cell>
        </row>
        <row r="319">
          <cell r="F319" t="str">
            <v>620301033</v>
          </cell>
          <cell r="G319" t="str">
            <v>Ingreso Gestión Pasantías Tecnológicas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1.038</v>
          </cell>
          <cell r="M319">
            <v>0</v>
          </cell>
        </row>
        <row r="320">
          <cell r="F320" t="str">
            <v>620301034</v>
          </cell>
          <cell r="G320" t="str">
            <v>Uso Marca Chuncho/Convenio Deportivo Azul-Azul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1.038</v>
          </cell>
          <cell r="M320">
            <v>0</v>
          </cell>
        </row>
        <row r="321">
          <cell r="F321" t="str">
            <v>620301036</v>
          </cell>
          <cell r="G321" t="str">
            <v>Descuento Personal Afecto Ley 15.076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1.038</v>
          </cell>
          <cell r="M321">
            <v>0</v>
          </cell>
        </row>
        <row r="322">
          <cell r="F322" t="str">
            <v>620301038</v>
          </cell>
          <cell r="G322" t="str">
            <v>Ingreso por Uso de Bienes Universitarios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1.038</v>
          </cell>
          <cell r="M322">
            <v>0</v>
          </cell>
        </row>
        <row r="323">
          <cell r="F323" t="str">
            <v>620301039</v>
          </cell>
          <cell r="G323" t="str">
            <v>Ingresos por Descuentos al Personal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1.038</v>
          </cell>
          <cell r="M323">
            <v>0</v>
          </cell>
        </row>
        <row r="324">
          <cell r="F324" t="str">
            <v>620301040</v>
          </cell>
          <cell r="G324" t="str">
            <v>Anulación Beca Arancel Años Anteriores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1.038</v>
          </cell>
          <cell r="M324">
            <v>0</v>
          </cell>
        </row>
        <row r="325">
          <cell r="F325" t="str">
            <v>620301042</v>
          </cell>
          <cell r="G325" t="str">
            <v>Ingresos Aranceles Pregrado Años Anteriores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1.038</v>
          </cell>
          <cell r="M325">
            <v>0</v>
          </cell>
        </row>
        <row r="326">
          <cell r="F326" t="str">
            <v>620301044</v>
          </cell>
          <cell r="G326" t="str">
            <v>Ingreso Bonificación Retiro Voluntario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1.038</v>
          </cell>
          <cell r="M326">
            <v>0</v>
          </cell>
        </row>
        <row r="327">
          <cell r="F327" t="str">
            <v>620301045</v>
          </cell>
          <cell r="G327" t="str">
            <v>Ingresos Por Concesión Señal Televisiva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1.038</v>
          </cell>
          <cell r="M327">
            <v>0</v>
          </cell>
        </row>
        <row r="328">
          <cell r="F328" t="str">
            <v>620301046</v>
          </cell>
          <cell r="G328" t="str">
            <v>Recuperación cuentas y documentos por cobrar o castigados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1.038</v>
          </cell>
          <cell r="M328">
            <v>0</v>
          </cell>
        </row>
        <row r="329">
          <cell r="F329" t="str">
            <v>620301047</v>
          </cell>
          <cell r="G329" t="str">
            <v>Diferencia cambio otros pasivos no financieros dólares corrientes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1.038</v>
          </cell>
          <cell r="M329">
            <v>0</v>
          </cell>
        </row>
        <row r="330">
          <cell r="F330" t="str">
            <v>620301048</v>
          </cell>
          <cell r="G330" t="str">
            <v>Ingresos por cheques caducados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1.038</v>
          </cell>
          <cell r="M330">
            <v>0</v>
          </cell>
        </row>
        <row r="331">
          <cell r="F331" t="str">
            <v>2102</v>
          </cell>
          <cell r="G331" t="str">
            <v>Multas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1.038</v>
          </cell>
          <cell r="M331">
            <v>0</v>
          </cell>
        </row>
        <row r="332">
          <cell r="F332" t="str">
            <v>620303002</v>
          </cell>
          <cell r="G332" t="str">
            <v>Intereses Deudores y Otros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1.038</v>
          </cell>
          <cell r="M332">
            <v>0</v>
          </cell>
        </row>
        <row r="333">
          <cell r="F333" t="str">
            <v>620303003</v>
          </cell>
          <cell r="G333" t="str">
            <v>Multas por atraso de entrega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1.038</v>
          </cell>
          <cell r="M333">
            <v>0</v>
          </cell>
        </row>
        <row r="334">
          <cell r="F334" t="str">
            <v>620305001</v>
          </cell>
          <cell r="G334" t="str">
            <v>Recuperación Gastos Notariales por Protesto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1.038</v>
          </cell>
          <cell r="M334">
            <v>0</v>
          </cell>
        </row>
        <row r="335">
          <cell r="F335" t="str">
            <v>620305004</v>
          </cell>
          <cell r="G335" t="str">
            <v>Recuperación Gastos Judiciales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1.038</v>
          </cell>
          <cell r="M335">
            <v>0</v>
          </cell>
        </row>
        <row r="336">
          <cell r="F336" t="str">
            <v>620305005</v>
          </cell>
          <cell r="G336" t="str">
            <v>Recuperación de Gastos de Cobranzas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1.038</v>
          </cell>
          <cell r="M336">
            <v>0</v>
          </cell>
        </row>
        <row r="337">
          <cell r="F337" t="str">
            <v>2131</v>
          </cell>
          <cell r="G337" t="str">
            <v>Anticipos de Clientes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1.038</v>
          </cell>
          <cell r="M337">
            <v>0</v>
          </cell>
        </row>
        <row r="338">
          <cell r="F338" t="str">
            <v>2134</v>
          </cell>
          <cell r="G338" t="str">
            <v>Recuperación Anticipo Remuneraciones Organismos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1.038</v>
          </cell>
          <cell r="M338">
            <v>0</v>
          </cell>
        </row>
        <row r="339">
          <cell r="F339" t="str">
            <v>2135</v>
          </cell>
          <cell r="G339" t="str">
            <v>Recuperación Anticipo a Contratistas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1.038</v>
          </cell>
          <cell r="M339">
            <v>0</v>
          </cell>
        </row>
        <row r="340">
          <cell r="F340" t="str">
            <v>2136</v>
          </cell>
          <cell r="G340" t="str">
            <v>Recuperación Giros a rendir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1.038</v>
          </cell>
          <cell r="M340">
            <v>0</v>
          </cell>
        </row>
        <row r="341">
          <cell r="F341" t="str">
            <v>2137</v>
          </cell>
          <cell r="G341" t="str">
            <v>Recuperación Fondo Fijo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1.038</v>
          </cell>
          <cell r="M341">
            <v>0</v>
          </cell>
        </row>
        <row r="342">
          <cell r="F342" t="str">
            <v>2138</v>
          </cell>
          <cell r="G342" t="str">
            <v>Recuperación Anticipo Proveedores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1.038</v>
          </cell>
          <cell r="M342">
            <v>0</v>
          </cell>
        </row>
        <row r="343">
          <cell r="F343" t="str">
            <v>2139</v>
          </cell>
          <cell r="G343" t="str">
            <v>Ingresos Varios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1.038</v>
          </cell>
          <cell r="M343">
            <v>0</v>
          </cell>
        </row>
        <row r="344">
          <cell r="F344" t="str">
            <v>2153</v>
          </cell>
          <cell r="G344" t="str">
            <v>Reajuste Garantía Arrendamiento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1.038</v>
          </cell>
          <cell r="M344">
            <v>0</v>
          </cell>
        </row>
        <row r="345">
          <cell r="F345" t="str">
            <v>2155</v>
          </cell>
          <cell r="G345" t="str">
            <v>Devolución Remuneraciones Académicos y No Académicos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1.038</v>
          </cell>
          <cell r="M345">
            <v>0</v>
          </cell>
        </row>
        <row r="346">
          <cell r="F346" t="str">
            <v>2156</v>
          </cell>
          <cell r="G346" t="str">
            <v>Recuperación Boletas de Garantía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1.038</v>
          </cell>
          <cell r="M346">
            <v>0</v>
          </cell>
        </row>
        <row r="347">
          <cell r="F347" t="str">
            <v>2157</v>
          </cell>
          <cell r="G347" t="str">
            <v>Recaudación DICOM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1.038</v>
          </cell>
          <cell r="M347">
            <v>0</v>
          </cell>
        </row>
        <row r="348">
          <cell r="F348" t="str">
            <v>2158</v>
          </cell>
          <cell r="G348" t="str">
            <v>Compra US$ al Mercado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1.038</v>
          </cell>
          <cell r="M348">
            <v>0</v>
          </cell>
        </row>
        <row r="349">
          <cell r="F349" t="str">
            <v>2161</v>
          </cell>
          <cell r="G349" t="str">
            <v>Ajuste Ingresos de Operación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1.038</v>
          </cell>
          <cell r="M349">
            <v>0</v>
          </cell>
        </row>
        <row r="350">
          <cell r="F350" t="str">
            <v>2168</v>
          </cell>
          <cell r="G350" t="str">
            <v>Otros Ingresos No Operacionales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1.038</v>
          </cell>
          <cell r="M350">
            <v>0</v>
          </cell>
        </row>
        <row r="351">
          <cell r="F351" t="str">
            <v>211602001</v>
          </cell>
          <cell r="G351" t="str">
            <v>Fondos de Terceros Habilitación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1.038</v>
          </cell>
          <cell r="M351">
            <v>0</v>
          </cell>
        </row>
        <row r="352">
          <cell r="F352" t="str">
            <v>620308053</v>
          </cell>
          <cell r="G352" t="str">
            <v>Vta. Estampillas a Consignación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1.038</v>
          </cell>
          <cell r="M352">
            <v>0</v>
          </cell>
        </row>
        <row r="353">
          <cell r="F353" t="str">
            <v>620309001</v>
          </cell>
          <cell r="G353" t="str">
            <v>Traspasos de Recursos      [Operac. Interorg.]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1.038</v>
          </cell>
          <cell r="M353">
            <v>0</v>
          </cell>
        </row>
        <row r="354">
          <cell r="F354" t="str">
            <v>620309002</v>
          </cell>
          <cell r="G354" t="str">
            <v>Traspaso de Recursos a Fondef     [Operac. Interorg.]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1.038</v>
          </cell>
          <cell r="M354">
            <v>0</v>
          </cell>
        </row>
        <row r="355">
          <cell r="F355" t="str">
            <v>620309003</v>
          </cell>
          <cell r="G355" t="str">
            <v>Traspaso Bienes Corporales [Operac. Interorg.]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1.038</v>
          </cell>
          <cell r="M355">
            <v>0</v>
          </cell>
        </row>
        <row r="356">
          <cell r="F356" t="str">
            <v>620309005</v>
          </cell>
          <cell r="G356" t="str">
            <v>Ventas Internas    [Operac. Interorg.]</v>
          </cell>
          <cell r="H356">
            <v>193775.397</v>
          </cell>
          <cell r="I356">
            <v>19000</v>
          </cell>
          <cell r="J356">
            <v>220938</v>
          </cell>
          <cell r="K356">
            <v>220938</v>
          </cell>
          <cell r="L356">
            <v>1.038</v>
          </cell>
          <cell r="M356">
            <v>229333.644</v>
          </cell>
        </row>
        <row r="357">
          <cell r="F357" t="str">
            <v>620309006</v>
          </cell>
          <cell r="G357" t="str">
            <v>Intereses Depósitos a Plazo     [Operac.Interorg.]</v>
          </cell>
          <cell r="H357">
            <v>263.61200000000002</v>
          </cell>
          <cell r="I357">
            <v>0</v>
          </cell>
          <cell r="J357">
            <v>567</v>
          </cell>
          <cell r="K357">
            <v>567</v>
          </cell>
          <cell r="L357">
            <v>1.038</v>
          </cell>
          <cell r="M357">
            <v>588.54600000000005</v>
          </cell>
        </row>
        <row r="358">
          <cell r="F358" t="str">
            <v>620309007</v>
          </cell>
          <cell r="G358" t="str">
            <v>Corrección Monetaria Depósito a Plazo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1.038</v>
          </cell>
          <cell r="M358">
            <v>0</v>
          </cell>
        </row>
        <row r="359">
          <cell r="F359" t="str">
            <v>2106</v>
          </cell>
          <cell r="G359" t="str">
            <v>Cheques Caducados Varios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1.038</v>
          </cell>
          <cell r="M359">
            <v>0</v>
          </cell>
        </row>
        <row r="360">
          <cell r="F360" t="str">
            <v>2107</v>
          </cell>
          <cell r="G360" t="str">
            <v>Legados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1.038</v>
          </cell>
          <cell r="M360">
            <v>0</v>
          </cell>
        </row>
        <row r="361">
          <cell r="F361" t="str">
            <v>2109</v>
          </cell>
          <cell r="G361" t="str">
            <v>Recuperación Préstamo Bienestar Estudiantil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1.038</v>
          </cell>
          <cell r="M361">
            <v>0</v>
          </cell>
        </row>
        <row r="362">
          <cell r="F362" t="str">
            <v>2110</v>
          </cell>
          <cell r="G362" t="str">
            <v>Cheques Protestados Varios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1.038</v>
          </cell>
          <cell r="M362">
            <v>0</v>
          </cell>
        </row>
        <row r="363">
          <cell r="F363" t="str">
            <v>2111</v>
          </cell>
          <cell r="G363" t="str">
            <v>Ingresos Sumarios en Trámites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1.038</v>
          </cell>
          <cell r="M363">
            <v>0</v>
          </cell>
        </row>
        <row r="364">
          <cell r="F364" t="str">
            <v>2113</v>
          </cell>
          <cell r="G364" t="str">
            <v>Flujos Transitorios de Ingresos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1.038</v>
          </cell>
          <cell r="M364">
            <v>0</v>
          </cell>
        </row>
        <row r="365">
          <cell r="F365" t="str">
            <v>2114</v>
          </cell>
          <cell r="G365" t="str">
            <v>Reemplazo de Cheques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L365">
            <v>1.038</v>
          </cell>
          <cell r="M365">
            <v>0</v>
          </cell>
        </row>
        <row r="366">
          <cell r="F366" t="str">
            <v>2118</v>
          </cell>
          <cell r="G366" t="str">
            <v>Cheques de Sueldos Caducados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1.038</v>
          </cell>
          <cell r="M366">
            <v>0</v>
          </cell>
        </row>
        <row r="367">
          <cell r="F367" t="str">
            <v>620309014</v>
          </cell>
          <cell r="G367" t="str">
            <v>Fondecyt Gasto de Administración [Operac. Fac.Cs. Forestales]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1.038</v>
          </cell>
          <cell r="M367">
            <v>0</v>
          </cell>
        </row>
        <row r="368">
          <cell r="F368" t="str">
            <v>620309015</v>
          </cell>
          <cell r="G368" t="str">
            <v>Fondo Central de Investigación    [Operac. Intra.]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1.038</v>
          </cell>
          <cell r="M368">
            <v>0</v>
          </cell>
        </row>
        <row r="369">
          <cell r="F369" t="str">
            <v>620309016</v>
          </cell>
          <cell r="G369" t="str">
            <v>Programa de Desarrollo  [Operac. Intra.]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1.038</v>
          </cell>
          <cell r="M369">
            <v>0</v>
          </cell>
        </row>
        <row r="370">
          <cell r="F370" t="str">
            <v>620309018</v>
          </cell>
          <cell r="G370" t="str">
            <v>Traspaso DTI y Otros   [No se utiliza]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1.038</v>
          </cell>
          <cell r="M370">
            <v>0</v>
          </cell>
        </row>
        <row r="371">
          <cell r="F371" t="str">
            <v>620309038</v>
          </cell>
          <cell r="G371" t="str">
            <v>Intereses Préstamos Internos Organismos   [Operac. Interorg.]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1.038</v>
          </cell>
          <cell r="M371">
            <v>0</v>
          </cell>
        </row>
        <row r="372">
          <cell r="F372" t="str">
            <v>620309039</v>
          </cell>
          <cell r="G372" t="str">
            <v>Correción Monetaria Prést. Org. (Contable)   [Operac. Interorg.]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1.038</v>
          </cell>
          <cell r="M372">
            <v>0</v>
          </cell>
        </row>
        <row r="373">
          <cell r="F373" t="str">
            <v>620309041</v>
          </cell>
          <cell r="G373" t="str">
            <v>Fondef Gasto de Administr. Superior 50% NC  [Operac. Interorg.]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1.038</v>
          </cell>
          <cell r="M373">
            <v>0</v>
          </cell>
        </row>
        <row r="374">
          <cell r="F374" t="str">
            <v>620309042</v>
          </cell>
          <cell r="G374" t="str">
            <v>Fondef Gasto de Administr. Superior 50% Org.[Operac. Interorg.]</v>
          </cell>
          <cell r="H374">
            <v>49445.07</v>
          </cell>
          <cell r="I374">
            <v>4944.5069999999996</v>
          </cell>
          <cell r="J374">
            <v>49445</v>
          </cell>
          <cell r="K374">
            <v>49445</v>
          </cell>
          <cell r="L374">
            <v>1.038</v>
          </cell>
          <cell r="M374">
            <v>51323.91</v>
          </cell>
        </row>
        <row r="375">
          <cell r="F375" t="str">
            <v>620309043</v>
          </cell>
          <cell r="G375" t="str">
            <v>Fondef Gasto de Administración Superior 50% [Operac. Interorg.]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1.038</v>
          </cell>
          <cell r="M375">
            <v>0</v>
          </cell>
        </row>
        <row r="376">
          <cell r="F376" t="str">
            <v>620309050</v>
          </cell>
          <cell r="G376" t="str">
            <v>Traspaso Mecesup [Operac. Interorg.]</v>
          </cell>
          <cell r="H376">
            <v>12000</v>
          </cell>
          <cell r="I376">
            <v>2813.3326000000002</v>
          </cell>
          <cell r="J376">
            <v>56800</v>
          </cell>
          <cell r="K376">
            <v>56800</v>
          </cell>
          <cell r="L376">
            <v>1.038</v>
          </cell>
          <cell r="M376">
            <v>58958.400000000001</v>
          </cell>
        </row>
        <row r="377">
          <cell r="F377" t="str">
            <v>620309053</v>
          </cell>
          <cell r="G377" t="str">
            <v>Becas Arancel SYLFF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1.038</v>
          </cell>
          <cell r="M377">
            <v>0</v>
          </cell>
        </row>
        <row r="378">
          <cell r="F378" t="str">
            <v>620309055</v>
          </cell>
          <cell r="G378" t="str">
            <v>Becas Arancel Financ. por Organismos (Organis.) [Operac. Inter]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1.038</v>
          </cell>
          <cell r="M378">
            <v>0</v>
          </cell>
        </row>
        <row r="379">
          <cell r="F379" t="str">
            <v>620309067</v>
          </cell>
          <cell r="G379" t="str">
            <v>Traspaso de Recursos entre Centro de Costos  [Operac. Intra.]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1.038</v>
          </cell>
          <cell r="M379">
            <v>0</v>
          </cell>
        </row>
        <row r="380">
          <cell r="F380" t="str">
            <v>620309068</v>
          </cell>
          <cell r="G380" t="str">
            <v>Traspaso Recurso Casa Central [Operac. Intra]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1.038</v>
          </cell>
          <cell r="M380">
            <v>0</v>
          </cell>
        </row>
        <row r="381">
          <cell r="F381" t="str">
            <v>620309069</v>
          </cell>
          <cell r="G381" t="str">
            <v>Traspaso Recursos VAEGI [Operac. Intra]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1.038</v>
          </cell>
          <cell r="M381">
            <v>0</v>
          </cell>
        </row>
        <row r="382">
          <cell r="F382" t="str">
            <v>620309070</v>
          </cell>
          <cell r="G382" t="str">
            <v>Operaciones Hospital - VAEGI  [Operac. Inter]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1.038</v>
          </cell>
          <cell r="M382">
            <v>0</v>
          </cell>
        </row>
        <row r="383">
          <cell r="F383" t="str">
            <v>620309071</v>
          </cell>
          <cell r="G383" t="str">
            <v>Correción Monetaria Prést. Org. (Contable)   [Operac. Interorg.]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1.038</v>
          </cell>
          <cell r="M383">
            <v>0</v>
          </cell>
        </row>
        <row r="384">
          <cell r="F384" t="str">
            <v>620309072</v>
          </cell>
          <cell r="G384" t="str">
            <v>Devolución Excedentes Proyectos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1.038</v>
          </cell>
          <cell r="M384">
            <v>0</v>
          </cell>
        </row>
        <row r="385">
          <cell r="F385" t="str">
            <v>630301002</v>
          </cell>
          <cell r="G385" t="str">
            <v>Diferencias de Cambio No Realizadas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1.038</v>
          </cell>
          <cell r="M385">
            <v>0</v>
          </cell>
        </row>
        <row r="386">
          <cell r="F386" t="str">
            <v>620309068</v>
          </cell>
          <cell r="G386" t="str">
            <v xml:space="preserve">Traspaso Hospital VAEGI 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1.038</v>
          </cell>
          <cell r="M386">
            <v>0</v>
          </cell>
        </row>
        <row r="387">
          <cell r="G387" t="str">
            <v>Otros [Transferencias a los Organismos]</v>
          </cell>
          <cell r="H387">
            <v>11549886.102</v>
          </cell>
          <cell r="I387">
            <v>2898810.3480000002</v>
          </cell>
          <cell r="J387">
            <v>24235190.020999998</v>
          </cell>
          <cell r="K387">
            <v>24235190.020999998</v>
          </cell>
          <cell r="M387">
            <v>24930128.061999999</v>
          </cell>
        </row>
        <row r="388">
          <cell r="F388" t="str">
            <v>620311001</v>
          </cell>
          <cell r="G388" t="str">
            <v>Transferencias Aporte Institucional</v>
          </cell>
          <cell r="H388">
            <v>8570345</v>
          </cell>
          <cell r="I388">
            <v>1120000</v>
          </cell>
          <cell r="J388">
            <v>7875126.5839999998</v>
          </cell>
          <cell r="K388">
            <v>7875126.5839999998</v>
          </cell>
          <cell r="L388">
            <v>1.014</v>
          </cell>
          <cell r="M388">
            <v>7855344</v>
          </cell>
        </row>
        <row r="389">
          <cell r="F389" t="str">
            <v>620311004</v>
          </cell>
          <cell r="G389" t="str">
            <v>Transferencias Aporte Aranceles</v>
          </cell>
          <cell r="H389">
            <v>0</v>
          </cell>
          <cell r="I389">
            <v>1070000</v>
          </cell>
          <cell r="J389">
            <v>11096547</v>
          </cell>
          <cell r="K389">
            <v>11096547</v>
          </cell>
          <cell r="L389">
            <v>1.0409999999999999</v>
          </cell>
          <cell r="M389">
            <v>11302174</v>
          </cell>
        </row>
        <row r="390">
          <cell r="F390" t="str">
            <v>620311002</v>
          </cell>
          <cell r="G390" t="str">
            <v>Descentral. 50% Aranceles Años Anter.</v>
          </cell>
          <cell r="H390">
            <v>0</v>
          </cell>
          <cell r="I390">
            <v>267000</v>
          </cell>
          <cell r="J390">
            <v>419008</v>
          </cell>
          <cell r="K390">
            <v>419008</v>
          </cell>
          <cell r="L390">
            <v>1.0409999999999999</v>
          </cell>
          <cell r="M390">
            <v>516626</v>
          </cell>
        </row>
        <row r="391">
          <cell r="F391" t="str">
            <v>620311003</v>
          </cell>
          <cell r="G391" t="str">
            <v>Aporte AFI</v>
          </cell>
          <cell r="H391">
            <v>0</v>
          </cell>
          <cell r="I391">
            <v>44510</v>
          </cell>
          <cell r="J391">
            <v>300809</v>
          </cell>
          <cell r="K391">
            <v>300809</v>
          </cell>
          <cell r="L391">
            <v>1.038</v>
          </cell>
          <cell r="M391">
            <v>157312</v>
          </cell>
        </row>
        <row r="392">
          <cell r="F392" t="str">
            <v>620308030</v>
          </cell>
          <cell r="G392" t="str">
            <v>Remesa Subsidio Incapacidad Laboral (S.I.L.)</v>
          </cell>
          <cell r="H392">
            <v>0</v>
          </cell>
          <cell r="I392">
            <v>68000</v>
          </cell>
          <cell r="J392">
            <v>576465.43700000003</v>
          </cell>
          <cell r="K392">
            <v>576465.43700000003</v>
          </cell>
          <cell r="L392">
            <v>1.0409999999999999</v>
          </cell>
          <cell r="M392">
            <v>532325</v>
          </cell>
        </row>
        <row r="393">
          <cell r="F393" t="str">
            <v>620308045</v>
          </cell>
          <cell r="G393" t="str">
            <v>Aporte no Recurrente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</row>
        <row r="394">
          <cell r="G394" t="str">
            <v>Aguinaldos, Bonificaciones y Otros</v>
          </cell>
          <cell r="H394">
            <v>0</v>
          </cell>
          <cell r="I394">
            <v>0</v>
          </cell>
          <cell r="J394">
            <v>544521</v>
          </cell>
          <cell r="K394">
            <v>544521</v>
          </cell>
          <cell r="L394">
            <v>1.6412975808095556</v>
          </cell>
          <cell r="M394">
            <v>893721</v>
          </cell>
        </row>
        <row r="395">
          <cell r="G395" t="str">
            <v>Programas Estudiantiles</v>
          </cell>
          <cell r="H395">
            <v>1369891.25</v>
          </cell>
          <cell r="I395">
            <v>0</v>
          </cell>
          <cell r="J395">
            <v>3935</v>
          </cell>
          <cell r="K395">
            <v>3935</v>
          </cell>
          <cell r="L395">
            <v>1.014</v>
          </cell>
          <cell r="M395">
            <v>3990.09</v>
          </cell>
        </row>
        <row r="396">
          <cell r="G396" t="str">
            <v>Programa de Desarrollo</v>
          </cell>
          <cell r="H396">
            <v>239758.60200000001</v>
          </cell>
          <cell r="I396">
            <v>5000</v>
          </cell>
          <cell r="J396">
            <v>254702</v>
          </cell>
          <cell r="K396">
            <v>254702</v>
          </cell>
          <cell r="L396">
            <v>1.014</v>
          </cell>
          <cell r="M396">
            <v>258267.82800000001</v>
          </cell>
        </row>
        <row r="397">
          <cell r="G397" t="str">
            <v>Programa Infraestructura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</row>
        <row r="398">
          <cell r="F398" t="str">
            <v>620309054</v>
          </cell>
          <cell r="G398" t="str">
            <v>Overhead 2% Sobre Ingresos Org.(F.G. Tesorería)</v>
          </cell>
          <cell r="H398">
            <v>0</v>
          </cell>
          <cell r="I398">
            <v>0</v>
          </cell>
          <cell r="J398">
            <v>-278719</v>
          </cell>
          <cell r="K398">
            <v>-278719</v>
          </cell>
          <cell r="L398">
            <v>1.038</v>
          </cell>
          <cell r="M398">
            <v>-289310.32199999999</v>
          </cell>
        </row>
        <row r="399">
          <cell r="F399" t="str">
            <v>620309075</v>
          </cell>
          <cell r="G399" t="str">
            <v>Liquidación Overhead 3% sobre ingresos de Doc.Org.</v>
          </cell>
          <cell r="H399">
            <v>0</v>
          </cell>
          <cell r="I399">
            <v>0</v>
          </cell>
          <cell r="J399">
            <v>-255566</v>
          </cell>
          <cell r="K399">
            <v>-255566</v>
          </cell>
          <cell r="L399">
            <v>1.038</v>
          </cell>
          <cell r="M399">
            <v>-265277.50800000003</v>
          </cell>
        </row>
        <row r="400">
          <cell r="F400" t="str">
            <v>620309064</v>
          </cell>
          <cell r="G400" t="str">
            <v>Aporte Organismos Bienes Inmuebles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1</v>
          </cell>
          <cell r="M400">
            <v>0</v>
          </cell>
        </row>
        <row r="401">
          <cell r="F401" t="str">
            <v>110804012</v>
          </cell>
          <cell r="G401" t="str">
            <v>Overhead 3% Sobre Ingresos Post Grado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1</v>
          </cell>
          <cell r="M401">
            <v>0</v>
          </cell>
        </row>
        <row r="402">
          <cell r="F402" t="str">
            <v>620308232</v>
          </cell>
          <cell r="G402" t="str">
            <v>Reposición y Mantenimiento Equip. Computac.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1</v>
          </cell>
          <cell r="M402">
            <v>0</v>
          </cell>
        </row>
        <row r="403">
          <cell r="F403" t="str">
            <v>520213069</v>
          </cell>
          <cell r="G403" t="str">
            <v>Recursos Proyectos Pta. Física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1</v>
          </cell>
          <cell r="M403">
            <v>0</v>
          </cell>
        </row>
        <row r="404">
          <cell r="F404" t="str">
            <v>520213136</v>
          </cell>
          <cell r="G404" t="str">
            <v>Gastos Generales Fdo. General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1</v>
          </cell>
          <cell r="M404">
            <v>0</v>
          </cell>
        </row>
        <row r="405">
          <cell r="F405" t="str">
            <v>520213157</v>
          </cell>
          <cell r="G405" t="str">
            <v>Aporte Convenio Actividades Interés Nacional</v>
          </cell>
          <cell r="H405">
            <v>0</v>
          </cell>
          <cell r="I405">
            <v>0</v>
          </cell>
          <cell r="J405">
            <v>1898321</v>
          </cell>
          <cell r="K405">
            <v>1898321</v>
          </cell>
          <cell r="L405">
            <v>1</v>
          </cell>
          <cell r="M405">
            <v>1970404</v>
          </cell>
        </row>
        <row r="406">
          <cell r="F406" t="str">
            <v>520213262-620308262</v>
          </cell>
          <cell r="G406" t="str">
            <v xml:space="preserve">Fdo de Inversión en infraestructura y Equipamiento F.I.I.E. 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1</v>
          </cell>
          <cell r="M406">
            <v>0</v>
          </cell>
        </row>
        <row r="407">
          <cell r="F407" t="str">
            <v>520213080</v>
          </cell>
          <cell r="G407" t="str">
            <v>Recursos Desarrollo Sistemas Corporativos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1</v>
          </cell>
          <cell r="M407">
            <v>0</v>
          </cell>
        </row>
        <row r="408">
          <cell r="G408" t="str">
            <v>Otros Rec. Fdo. Gral.- Dev. Prestamos (Capital)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1</v>
          </cell>
          <cell r="M408">
            <v>0</v>
          </cell>
        </row>
        <row r="409">
          <cell r="F409" t="str">
            <v>620308265</v>
          </cell>
          <cell r="G409" t="str">
            <v>Bono Anual Personal de Colaboración</v>
          </cell>
          <cell r="J409">
            <v>84055</v>
          </cell>
          <cell r="K409">
            <v>84055</v>
          </cell>
          <cell r="L409">
            <v>1</v>
          </cell>
          <cell r="M409">
            <v>94581.974000000002</v>
          </cell>
        </row>
        <row r="410">
          <cell r="F410" t="str">
            <v>620308118</v>
          </cell>
          <cell r="G410" t="str">
            <v>Bono Mejoramiento Rta. Acádemica(Consolidación)</v>
          </cell>
          <cell r="H410">
            <v>1369891.25</v>
          </cell>
          <cell r="I410">
            <v>324300.348</v>
          </cell>
          <cell r="J410">
            <v>1715985</v>
          </cell>
          <cell r="K410">
            <v>1715985</v>
          </cell>
          <cell r="L410">
            <v>1</v>
          </cell>
          <cell r="M410">
            <v>1899970</v>
          </cell>
        </row>
        <row r="411">
          <cell r="H411">
            <v>2440431.04</v>
          </cell>
          <cell r="I411">
            <v>0</v>
          </cell>
          <cell r="J411">
            <v>2458024.923</v>
          </cell>
          <cell r="K411">
            <v>2320128.9619999998</v>
          </cell>
          <cell r="M411">
            <v>2351767.9619999998</v>
          </cell>
        </row>
        <row r="412">
          <cell r="F412" t="str">
            <v>3501</v>
          </cell>
          <cell r="G412" t="str">
            <v>Saldo Inicial de Caja [Disponible Balance]</v>
          </cell>
          <cell r="H412">
            <v>2394950.923</v>
          </cell>
          <cell r="I412">
            <v>0</v>
          </cell>
          <cell r="J412">
            <v>2394950.923</v>
          </cell>
          <cell r="K412">
            <v>2274648.9619999998</v>
          </cell>
          <cell r="L412">
            <v>1</v>
          </cell>
          <cell r="M412">
            <v>2274648.9619999998</v>
          </cell>
        </row>
        <row r="413">
          <cell r="F413" t="str">
            <v>3502</v>
          </cell>
          <cell r="G413" t="str">
            <v xml:space="preserve">Colocaciones </v>
          </cell>
          <cell r="H413">
            <v>45480.116999999998</v>
          </cell>
          <cell r="I413">
            <v>0</v>
          </cell>
          <cell r="J413">
            <v>63074</v>
          </cell>
          <cell r="K413">
            <v>45480</v>
          </cell>
          <cell r="L413">
            <v>1</v>
          </cell>
          <cell r="M413">
            <v>77119</v>
          </cell>
        </row>
        <row r="420">
          <cell r="H420">
            <v>0</v>
          </cell>
          <cell r="I420">
            <v>0</v>
          </cell>
          <cell r="J420">
            <v>412935.49200000003</v>
          </cell>
          <cell r="K420">
            <v>412935.49200000003</v>
          </cell>
          <cell r="M420">
            <v>429865.84717199998</v>
          </cell>
        </row>
        <row r="421">
          <cell r="F421" t="str">
            <v>6108</v>
          </cell>
          <cell r="G421" t="str">
            <v>Remuneraciones personal Directivo (Ajuste)</v>
          </cell>
          <cell r="H421">
            <v>0</v>
          </cell>
          <cell r="I421">
            <v>0</v>
          </cell>
          <cell r="J421">
            <v>412935.49200000003</v>
          </cell>
          <cell r="K421">
            <v>412935.49200000003</v>
          </cell>
          <cell r="L421">
            <v>1.0409999999999999</v>
          </cell>
          <cell r="M421">
            <v>429865.84717199998</v>
          </cell>
        </row>
        <row r="422">
          <cell r="H422">
            <v>14985796.220000003</v>
          </cell>
          <cell r="I422">
            <v>3034864.0919999997</v>
          </cell>
          <cell r="J422">
            <v>18156413</v>
          </cell>
          <cell r="K422">
            <v>18156413</v>
          </cell>
          <cell r="M422">
            <v>18900825.932999998</v>
          </cell>
        </row>
        <row r="423">
          <cell r="F423" t="str">
            <v>510101003</v>
          </cell>
          <cell r="G423" t="str">
            <v>Remuneraciones Personal Académico</v>
          </cell>
          <cell r="H423">
            <v>7270394.7630000003</v>
          </cell>
          <cell r="I423">
            <v>1462192.1783</v>
          </cell>
          <cell r="J423">
            <v>8769966</v>
          </cell>
          <cell r="K423">
            <v>8769966</v>
          </cell>
          <cell r="L423">
            <v>1.0409999999999999</v>
          </cell>
          <cell r="M423">
            <v>9129534.6059999987</v>
          </cell>
        </row>
        <row r="424">
          <cell r="F424" t="str">
            <v>510101004</v>
          </cell>
          <cell r="G424" t="str">
            <v>Remuneraciones Personal  Ley 15.076</v>
          </cell>
          <cell r="H424">
            <v>6352000.4510000004</v>
          </cell>
          <cell r="I424">
            <v>1253630.3191</v>
          </cell>
          <cell r="J424">
            <v>7611466</v>
          </cell>
          <cell r="K424">
            <v>7611466</v>
          </cell>
          <cell r="L424">
            <v>1.0409999999999999</v>
          </cell>
          <cell r="M424">
            <v>7923536.1059999997</v>
          </cell>
        </row>
        <row r="425">
          <cell r="F425" t="str">
            <v>510101014</v>
          </cell>
          <cell r="G425" t="str">
            <v>Productividad Personal Académico</v>
          </cell>
          <cell r="H425">
            <v>953499.99199999997</v>
          </cell>
          <cell r="I425">
            <v>217542.92319999999</v>
          </cell>
          <cell r="J425">
            <v>1207119</v>
          </cell>
          <cell r="K425">
            <v>1207119</v>
          </cell>
          <cell r="L425">
            <v>1.0409999999999999</v>
          </cell>
          <cell r="M425">
            <v>1256610.879</v>
          </cell>
        </row>
        <row r="426">
          <cell r="F426" t="str">
            <v>510101015</v>
          </cell>
          <cell r="G426" t="str">
            <v>Productividad  Personal ley 15.076</v>
          </cell>
          <cell r="H426">
            <v>409901.01400000002</v>
          </cell>
          <cell r="I426">
            <v>101498.67140000001</v>
          </cell>
          <cell r="J426">
            <v>567862</v>
          </cell>
          <cell r="K426">
            <v>567862</v>
          </cell>
          <cell r="L426">
            <v>1.0409999999999999</v>
          </cell>
          <cell r="M426">
            <v>591144.34199999995</v>
          </cell>
        </row>
        <row r="427">
          <cell r="H427">
            <v>9680117.199000001</v>
          </cell>
          <cell r="I427">
            <v>1992500.3859000001</v>
          </cell>
          <cell r="J427">
            <v>11307606.507999999</v>
          </cell>
          <cell r="K427">
            <v>11307606.507999999</v>
          </cell>
          <cell r="M427">
            <v>11771218.374827998</v>
          </cell>
        </row>
        <row r="428">
          <cell r="F428" t="str">
            <v>510101005</v>
          </cell>
          <cell r="G428" t="str">
            <v>Remuneraciones Personal  No Académico</v>
          </cell>
          <cell r="H428">
            <v>8813397.8800000008</v>
          </cell>
          <cell r="I428">
            <v>1733621.3840000001</v>
          </cell>
          <cell r="J428">
            <v>10137475.507999999</v>
          </cell>
          <cell r="K428">
            <v>10137475.507999999</v>
          </cell>
          <cell r="L428">
            <v>1.0409999999999999</v>
          </cell>
          <cell r="M428">
            <v>10553112.003827998</v>
          </cell>
        </row>
        <row r="429">
          <cell r="F429" t="str">
            <v>510101006</v>
          </cell>
          <cell r="G429" t="str">
            <v>Remuneraciones Personal NASA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>
            <v>1.0409999999999999</v>
          </cell>
          <cell r="M429">
            <v>0</v>
          </cell>
        </row>
        <row r="430">
          <cell r="F430" t="str">
            <v>510101016</v>
          </cell>
          <cell r="G430" t="str">
            <v>Productividad Personal  No Académico</v>
          </cell>
          <cell r="H430">
            <v>866719.31900000002</v>
          </cell>
          <cell r="I430">
            <v>258879.0019</v>
          </cell>
          <cell r="J430">
            <v>1170131</v>
          </cell>
          <cell r="K430">
            <v>1170131</v>
          </cell>
          <cell r="L430">
            <v>1.0409999999999999</v>
          </cell>
          <cell r="M430">
            <v>1218106.3709999998</v>
          </cell>
        </row>
        <row r="431">
          <cell r="H431">
            <v>3190448.7429999998</v>
          </cell>
          <cell r="I431">
            <v>634355.05329999991</v>
          </cell>
          <cell r="J431">
            <v>3834149</v>
          </cell>
          <cell r="K431">
            <v>3834149</v>
          </cell>
          <cell r="M431">
            <v>3710149</v>
          </cell>
        </row>
        <row r="432">
          <cell r="F432" t="str">
            <v>8514</v>
          </cell>
          <cell r="G432" t="str">
            <v>Impto. 10 y 20% Retención Honorarios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1.0409999999999999</v>
          </cell>
          <cell r="M432">
            <v>0</v>
          </cell>
        </row>
        <row r="433">
          <cell r="F433" t="str">
            <v>510102001</v>
          </cell>
          <cell r="G433" t="str">
            <v>Honorarios</v>
          </cell>
          <cell r="H433">
            <v>3190448.7429999998</v>
          </cell>
          <cell r="I433">
            <v>634355.05329999991</v>
          </cell>
          <cell r="J433">
            <v>3834149</v>
          </cell>
          <cell r="K433">
            <v>3834149</v>
          </cell>
          <cell r="L433">
            <v>1</v>
          </cell>
          <cell r="M433">
            <v>3710149</v>
          </cell>
        </row>
        <row r="434">
          <cell r="H434">
            <v>5710.3990000000003</v>
          </cell>
          <cell r="I434">
            <v>1756.0668999999998</v>
          </cell>
          <cell r="J434">
            <v>7905</v>
          </cell>
          <cell r="K434">
            <v>7905</v>
          </cell>
          <cell r="M434">
            <v>8229.1049999999996</v>
          </cell>
        </row>
        <row r="435">
          <cell r="F435" t="str">
            <v>6304</v>
          </cell>
          <cell r="G435" t="str">
            <v>Viáticos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1.0409999999999999</v>
          </cell>
          <cell r="M435">
            <v>0</v>
          </cell>
        </row>
        <row r="436">
          <cell r="F436" t="str">
            <v>510206005</v>
          </cell>
          <cell r="G436" t="str">
            <v>Viáticos</v>
          </cell>
          <cell r="H436">
            <v>5710.3990000000003</v>
          </cell>
          <cell r="I436">
            <v>1756.0668999999998</v>
          </cell>
          <cell r="J436">
            <v>7905</v>
          </cell>
          <cell r="K436">
            <v>7905</v>
          </cell>
          <cell r="L436">
            <v>1.0409999999999999</v>
          </cell>
          <cell r="M436">
            <v>8229.1049999999996</v>
          </cell>
        </row>
        <row r="437">
          <cell r="H437">
            <v>183404.53200000001</v>
          </cell>
          <cell r="I437">
            <v>38777.400200000004</v>
          </cell>
          <cell r="J437">
            <v>223128</v>
          </cell>
          <cell r="K437">
            <v>223128</v>
          </cell>
          <cell r="M437">
            <v>232276.24799999999</v>
          </cell>
        </row>
        <row r="438">
          <cell r="F438" t="str">
            <v>510102002</v>
          </cell>
          <cell r="G438" t="str">
            <v>Horas Extraordinarias</v>
          </cell>
          <cell r="H438">
            <v>183404.53200000001</v>
          </cell>
          <cell r="I438">
            <v>38777.400200000004</v>
          </cell>
          <cell r="J438">
            <v>223128</v>
          </cell>
          <cell r="K438">
            <v>223128</v>
          </cell>
          <cell r="L438">
            <v>1.0409999999999999</v>
          </cell>
          <cell r="M438">
            <v>232276.24799999999</v>
          </cell>
        </row>
        <row r="439"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0</v>
          </cell>
        </row>
        <row r="440">
          <cell r="F440" t="str">
            <v>510102003</v>
          </cell>
          <cell r="G440" t="str">
            <v>Jornales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1.0409999999999999</v>
          </cell>
          <cell r="M440">
            <v>0</v>
          </cell>
        </row>
        <row r="441"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</row>
        <row r="442">
          <cell r="F442" t="str">
            <v>xxxx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1.0409999999999999</v>
          </cell>
          <cell r="M442">
            <v>0</v>
          </cell>
        </row>
        <row r="443">
          <cell r="H443">
            <v>6678315.095999999</v>
          </cell>
          <cell r="I443">
            <v>1439106.2385999998</v>
          </cell>
          <cell r="J443">
            <v>8050606</v>
          </cell>
          <cell r="K443">
            <v>8050606</v>
          </cell>
          <cell r="M443">
            <v>8685038.2679999992</v>
          </cell>
        </row>
        <row r="444">
          <cell r="H444">
            <v>681154.67200000002</v>
          </cell>
          <cell r="I444">
            <v>145544.85920000001</v>
          </cell>
          <cell r="J444">
            <v>1024051</v>
          </cell>
          <cell r="K444">
            <v>1024051</v>
          </cell>
          <cell r="M444">
            <v>1062964.9380000001</v>
          </cell>
        </row>
        <row r="445">
          <cell r="F445" t="str">
            <v>510204001</v>
          </cell>
          <cell r="G445" t="str">
            <v>Consumo de Electricidad</v>
          </cell>
          <cell r="H445">
            <v>367791.54300000001</v>
          </cell>
          <cell r="I445">
            <v>71147.136299999998</v>
          </cell>
          <cell r="J445">
            <v>577741</v>
          </cell>
          <cell r="K445">
            <v>577741</v>
          </cell>
          <cell r="L445">
            <v>1.038</v>
          </cell>
          <cell r="M445">
            <v>599695.15800000005</v>
          </cell>
        </row>
        <row r="446">
          <cell r="F446" t="str">
            <v>510204002</v>
          </cell>
          <cell r="G446" t="str">
            <v>Consumo de Agua</v>
          </cell>
          <cell r="H446">
            <v>122086.803</v>
          </cell>
          <cell r="I446">
            <v>30893.445299999999</v>
          </cell>
          <cell r="J446">
            <v>179090</v>
          </cell>
          <cell r="K446">
            <v>179090</v>
          </cell>
          <cell r="L446">
            <v>1.038</v>
          </cell>
          <cell r="M446">
            <v>185895.42</v>
          </cell>
        </row>
        <row r="447">
          <cell r="F447" t="str">
            <v>510204003</v>
          </cell>
          <cell r="G447" t="str">
            <v>Consumo de Gas</v>
          </cell>
          <cell r="H447">
            <v>20607.788</v>
          </cell>
          <cell r="I447">
            <v>3298.8197999999998</v>
          </cell>
          <cell r="J447">
            <v>27341</v>
          </cell>
          <cell r="K447">
            <v>27341</v>
          </cell>
          <cell r="L447">
            <v>1.038</v>
          </cell>
          <cell r="M447">
            <v>28379.958000000002</v>
          </cell>
        </row>
        <row r="448">
          <cell r="F448" t="str">
            <v>510204004</v>
          </cell>
          <cell r="G448" t="str">
            <v>Consumo Telefónico</v>
          </cell>
          <cell r="H448">
            <v>42357.34</v>
          </cell>
          <cell r="I448">
            <v>8615.2150000000001</v>
          </cell>
          <cell r="J448">
            <v>58468</v>
          </cell>
          <cell r="K448">
            <v>58468</v>
          </cell>
          <cell r="L448">
            <v>1.038</v>
          </cell>
          <cell r="M448">
            <v>60689.784</v>
          </cell>
        </row>
        <row r="449">
          <cell r="F449" t="str">
            <v>510204005</v>
          </cell>
          <cell r="G449" t="str">
            <v xml:space="preserve">Líneas de Comunicación </v>
          </cell>
          <cell r="H449">
            <v>128311.198</v>
          </cell>
          <cell r="I449">
            <v>31590.2428</v>
          </cell>
          <cell r="J449">
            <v>181411</v>
          </cell>
          <cell r="K449">
            <v>181411</v>
          </cell>
          <cell r="L449">
            <v>1.038</v>
          </cell>
          <cell r="M449">
            <v>188304.61800000002</v>
          </cell>
        </row>
        <row r="450">
          <cell r="H450">
            <v>216376.47099999999</v>
          </cell>
          <cell r="I450">
            <v>119628.39709999999</v>
          </cell>
          <cell r="J450">
            <v>353449</v>
          </cell>
          <cell r="K450">
            <v>353449</v>
          </cell>
          <cell r="M450">
            <v>366880.06200000003</v>
          </cell>
        </row>
        <row r="451">
          <cell r="F451" t="str">
            <v>510201041</v>
          </cell>
          <cell r="G451" t="str">
            <v>Subscripciones Electrónicas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1.038</v>
          </cell>
          <cell r="M451">
            <v>0</v>
          </cell>
        </row>
        <row r="452">
          <cell r="F452" t="str">
            <v>510209001</v>
          </cell>
          <cell r="G452" t="str">
            <v>Diarios y Revistas para Biblioteca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1.038</v>
          </cell>
          <cell r="M452">
            <v>0</v>
          </cell>
        </row>
        <row r="453">
          <cell r="F453" t="str">
            <v>510209002</v>
          </cell>
          <cell r="G453" t="str">
            <v>Libros y Otros para Bibliotecas</v>
          </cell>
          <cell r="H453">
            <v>216376.47099999999</v>
          </cell>
          <cell r="I453">
            <v>119628.39709999999</v>
          </cell>
          <cell r="J453">
            <v>353449</v>
          </cell>
          <cell r="K453">
            <v>353449</v>
          </cell>
          <cell r="L453">
            <v>1.038</v>
          </cell>
          <cell r="M453">
            <v>366880.06200000003</v>
          </cell>
        </row>
        <row r="454">
          <cell r="H454">
            <v>99828.712</v>
          </cell>
          <cell r="I454">
            <v>15816.173200000001</v>
          </cell>
          <cell r="J454">
            <v>143037</v>
          </cell>
          <cell r="K454">
            <v>143037</v>
          </cell>
          <cell r="M454">
            <v>148472.40600000002</v>
          </cell>
        </row>
        <row r="455">
          <cell r="F455" t="str">
            <v>510201002</v>
          </cell>
          <cell r="G455" t="str">
            <v>Publicidad y Difusión</v>
          </cell>
          <cell r="H455">
            <v>49220.731</v>
          </cell>
          <cell r="I455">
            <v>6110.8730999999998</v>
          </cell>
          <cell r="J455">
            <v>68622</v>
          </cell>
          <cell r="K455">
            <v>68622</v>
          </cell>
          <cell r="L455">
            <v>1.038</v>
          </cell>
          <cell r="M455">
            <v>71229.635999999999</v>
          </cell>
        </row>
        <row r="456">
          <cell r="F456" t="str">
            <v>510201003</v>
          </cell>
          <cell r="G456" t="str">
            <v>Servicios Impresión y Publicación</v>
          </cell>
          <cell r="H456">
            <v>50607.981</v>
          </cell>
          <cell r="I456">
            <v>9705.3001000000004</v>
          </cell>
          <cell r="J456">
            <v>74415</v>
          </cell>
          <cell r="K456">
            <v>74415</v>
          </cell>
          <cell r="L456">
            <v>1.038</v>
          </cell>
          <cell r="M456">
            <v>77242.77</v>
          </cell>
        </row>
        <row r="457">
          <cell r="F457" t="str">
            <v>510201015</v>
          </cell>
          <cell r="G457" t="str">
            <v>Impresión y Publicaciones CIEPLAN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1.038</v>
          </cell>
          <cell r="M457">
            <v>0</v>
          </cell>
        </row>
        <row r="458">
          <cell r="F458" t="str">
            <v>510201032</v>
          </cell>
          <cell r="G458" t="str">
            <v>Comunicaciones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1.038</v>
          </cell>
          <cell r="M458">
            <v>0</v>
          </cell>
        </row>
        <row r="459">
          <cell r="H459">
            <v>113189.73000000001</v>
          </cell>
          <cell r="I459">
            <v>16712.027000000002</v>
          </cell>
          <cell r="J459">
            <v>159750</v>
          </cell>
          <cell r="K459">
            <v>159750</v>
          </cell>
          <cell r="M459">
            <v>165820.5</v>
          </cell>
        </row>
        <row r="460">
          <cell r="F460" t="str">
            <v>510203001</v>
          </cell>
          <cell r="G460" t="str">
            <v>Arriendo de Inmuebles</v>
          </cell>
          <cell r="H460">
            <v>24880.771000000001</v>
          </cell>
          <cell r="I460">
            <v>5039.1331</v>
          </cell>
          <cell r="J460">
            <v>33722</v>
          </cell>
          <cell r="K460">
            <v>33722</v>
          </cell>
          <cell r="L460">
            <v>1.038</v>
          </cell>
          <cell r="M460">
            <v>35003.436000000002</v>
          </cell>
        </row>
        <row r="461">
          <cell r="F461" t="str">
            <v>510203002</v>
          </cell>
          <cell r="G461" t="str">
            <v>Arriendo de Bienes Muebles</v>
          </cell>
          <cell r="H461">
            <v>88058.959000000003</v>
          </cell>
          <cell r="I461">
            <v>11647.893900000001</v>
          </cell>
          <cell r="J461">
            <v>125747</v>
          </cell>
          <cell r="K461">
            <v>125747</v>
          </cell>
          <cell r="L461">
            <v>1.038</v>
          </cell>
          <cell r="M461">
            <v>130525.386</v>
          </cell>
        </row>
        <row r="462">
          <cell r="F462" t="str">
            <v>510203003</v>
          </cell>
          <cell r="G462" t="str">
            <v>Arriendo de Vehículos</v>
          </cell>
          <cell r="H462">
            <v>250</v>
          </cell>
          <cell r="I462">
            <v>25</v>
          </cell>
          <cell r="J462">
            <v>281</v>
          </cell>
          <cell r="K462">
            <v>281</v>
          </cell>
          <cell r="L462">
            <v>1.038</v>
          </cell>
          <cell r="M462">
            <v>291.678</v>
          </cell>
        </row>
        <row r="463">
          <cell r="F463" t="str">
            <v>510203005</v>
          </cell>
          <cell r="G463" t="str">
            <v>Arriendo Mobiliario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1.038</v>
          </cell>
          <cell r="M463">
            <v>0</v>
          </cell>
        </row>
        <row r="464">
          <cell r="F464" t="str">
            <v>510203006</v>
          </cell>
          <cell r="G464" t="str">
            <v>Arriendo Inmueble Fundación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1.038</v>
          </cell>
          <cell r="M464">
            <v>0</v>
          </cell>
        </row>
        <row r="465">
          <cell r="F465" t="str">
            <v>510203007</v>
          </cell>
          <cell r="G465" t="str">
            <v>Arriendo Equipos Fundación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1.038</v>
          </cell>
          <cell r="M465">
            <v>0</v>
          </cell>
        </row>
        <row r="466">
          <cell r="F466" t="str">
            <v>510203008</v>
          </cell>
          <cell r="G466" t="str">
            <v>Arriendo de Equipos Médicos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1.038</v>
          </cell>
          <cell r="M466">
            <v>0</v>
          </cell>
        </row>
        <row r="467">
          <cell r="F467" t="str">
            <v>510203010</v>
          </cell>
          <cell r="G467" t="str">
            <v>Arriendo de Bienes Inmuebles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1.038</v>
          </cell>
          <cell r="M467">
            <v>0</v>
          </cell>
        </row>
        <row r="468">
          <cell r="H468">
            <v>183681.106</v>
          </cell>
          <cell r="I468">
            <v>30342.873599999999</v>
          </cell>
          <cell r="J468">
            <v>254832</v>
          </cell>
          <cell r="K468">
            <v>254832</v>
          </cell>
          <cell r="M468">
            <v>264515.61599999998</v>
          </cell>
        </row>
        <row r="469">
          <cell r="F469" t="str">
            <v>510201011</v>
          </cell>
          <cell r="G469" t="str">
            <v>Servicios de Computación Externos</v>
          </cell>
          <cell r="H469">
            <v>31545.076000000001</v>
          </cell>
          <cell r="I469">
            <v>8151.8705999999993</v>
          </cell>
          <cell r="J469">
            <v>49415</v>
          </cell>
          <cell r="K469">
            <v>49415</v>
          </cell>
          <cell r="L469">
            <v>1.038</v>
          </cell>
          <cell r="M469">
            <v>51292.770000000004</v>
          </cell>
        </row>
        <row r="470">
          <cell r="F470" t="str">
            <v>510202004</v>
          </cell>
          <cell r="G470" t="str">
            <v>Mantención y Reparación Equipos de Computación</v>
          </cell>
          <cell r="H470">
            <v>4228.8159999999998</v>
          </cell>
          <cell r="I470">
            <v>770.57159999999999</v>
          </cell>
          <cell r="J470">
            <v>6478</v>
          </cell>
          <cell r="K470">
            <v>6478</v>
          </cell>
          <cell r="L470">
            <v>1.038</v>
          </cell>
          <cell r="M470">
            <v>6724.1640000000007</v>
          </cell>
        </row>
        <row r="471">
          <cell r="F471" t="str">
            <v>510203004</v>
          </cell>
          <cell r="G471" t="str">
            <v>Arriendo de Equipos Computacionales</v>
          </cell>
          <cell r="H471">
            <v>0</v>
          </cell>
          <cell r="I471">
            <v>0</v>
          </cell>
          <cell r="J471">
            <v>22190</v>
          </cell>
          <cell r="K471">
            <v>22190</v>
          </cell>
          <cell r="L471">
            <v>1.038</v>
          </cell>
          <cell r="M471">
            <v>23033.22</v>
          </cell>
        </row>
        <row r="472">
          <cell r="F472" t="str">
            <v>510203009</v>
          </cell>
          <cell r="G472" t="str">
            <v>Arriendo de Licencias Computacionales</v>
          </cell>
          <cell r="H472">
            <v>39192.587</v>
          </cell>
          <cell r="I472">
            <v>4359.5787</v>
          </cell>
          <cell r="J472">
            <v>44560</v>
          </cell>
          <cell r="K472">
            <v>44560</v>
          </cell>
          <cell r="L472">
            <v>1.038</v>
          </cell>
          <cell r="M472">
            <v>46253.279999999999</v>
          </cell>
        </row>
        <row r="473">
          <cell r="F473" t="str">
            <v>510207020</v>
          </cell>
          <cell r="G473" t="str">
            <v>Compra de Programas Computacional</v>
          </cell>
          <cell r="H473">
            <v>34751.529000000002</v>
          </cell>
          <cell r="I473">
            <v>4847.9469000000008</v>
          </cell>
          <cell r="J473">
            <v>40845</v>
          </cell>
          <cell r="K473">
            <v>40845</v>
          </cell>
          <cell r="L473">
            <v>1.038</v>
          </cell>
          <cell r="M473">
            <v>42397.11</v>
          </cell>
        </row>
        <row r="474">
          <cell r="F474" t="str">
            <v>510207021</v>
          </cell>
          <cell r="G474" t="str">
            <v>Material de Usos y Consumo Computacional</v>
          </cell>
          <cell r="H474">
            <v>73963.097999999998</v>
          </cell>
          <cell r="I474">
            <v>12212.9058</v>
          </cell>
          <cell r="J474">
            <v>91344</v>
          </cell>
          <cell r="K474">
            <v>91344</v>
          </cell>
          <cell r="L474">
            <v>1.038</v>
          </cell>
          <cell r="M474">
            <v>94815.072</v>
          </cell>
        </row>
        <row r="475">
          <cell r="H475">
            <v>5384084.4049999993</v>
          </cell>
          <cell r="I475">
            <v>1111061.9084999999</v>
          </cell>
          <cell r="J475">
            <v>6115487</v>
          </cell>
          <cell r="K475">
            <v>6115487</v>
          </cell>
          <cell r="M475">
            <v>6676384.7460000003</v>
          </cell>
        </row>
        <row r="476">
          <cell r="H476">
            <v>1310050.791</v>
          </cell>
          <cell r="I476">
            <v>275450.34409999999</v>
          </cell>
          <cell r="J476">
            <v>1807487</v>
          </cell>
          <cell r="K476">
            <v>1807487</v>
          </cell>
          <cell r="M476">
            <v>1876171.5060000001</v>
          </cell>
        </row>
        <row r="477">
          <cell r="F477" t="str">
            <v>6513</v>
          </cell>
          <cell r="G477" t="str">
            <v>Imprenta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1.038</v>
          </cell>
          <cell r="M477">
            <v>0</v>
          </cell>
        </row>
        <row r="478">
          <cell r="F478" t="str">
            <v>510102005</v>
          </cell>
          <cell r="G478" t="str">
            <v>Comisiones a Vendedores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1.038</v>
          </cell>
          <cell r="M478">
            <v>0</v>
          </cell>
        </row>
        <row r="479">
          <cell r="F479" t="str">
            <v>6502</v>
          </cell>
          <cell r="G479" t="str">
            <v>Cobranza y Otros Análogos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1.038</v>
          </cell>
          <cell r="M479">
            <v>0</v>
          </cell>
        </row>
        <row r="480">
          <cell r="F480" t="str">
            <v>6520</v>
          </cell>
          <cell r="G480" t="str">
            <v>Fotocopias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1.038</v>
          </cell>
          <cell r="M480">
            <v>0</v>
          </cell>
        </row>
        <row r="481">
          <cell r="F481" t="str">
            <v>8531</v>
          </cell>
          <cell r="G481" t="str">
            <v>Cursos y Seminarios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1.038</v>
          </cell>
          <cell r="M481">
            <v>0</v>
          </cell>
        </row>
        <row r="482">
          <cell r="F482" t="str">
            <v>510102007</v>
          </cell>
          <cell r="G482" t="str">
            <v>Vinculaciones Médicas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1.038</v>
          </cell>
          <cell r="M482">
            <v>0</v>
          </cell>
        </row>
        <row r="483">
          <cell r="F483" t="str">
            <v>6307</v>
          </cell>
          <cell r="G483" t="str">
            <v>Comisiones a  Recaudadores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1.038</v>
          </cell>
          <cell r="M483">
            <v>0</v>
          </cell>
        </row>
        <row r="484">
          <cell r="F484" t="str">
            <v>510103001</v>
          </cell>
          <cell r="G484" t="str">
            <v>Trabajos Profesionales</v>
          </cell>
          <cell r="H484">
            <v>83912.388000000006</v>
          </cell>
          <cell r="I484">
            <v>32430.427800000001</v>
          </cell>
          <cell r="J484">
            <v>126686</v>
          </cell>
          <cell r="K484">
            <v>126686</v>
          </cell>
          <cell r="L484">
            <v>1.038</v>
          </cell>
          <cell r="M484">
            <v>131500.068</v>
          </cell>
        </row>
        <row r="485">
          <cell r="F485" t="str">
            <v>510103002</v>
          </cell>
          <cell r="G485" t="str">
            <v>Trabajos Ténicos Administrativos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1.038</v>
          </cell>
          <cell r="M485">
            <v>0</v>
          </cell>
        </row>
        <row r="486">
          <cell r="F486" t="str">
            <v>510103003</v>
          </cell>
          <cell r="G486" t="str">
            <v>Trabajos Manuales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1.038</v>
          </cell>
          <cell r="M486">
            <v>0</v>
          </cell>
        </row>
        <row r="487">
          <cell r="F487" t="str">
            <v>510201001</v>
          </cell>
          <cell r="G487" t="str">
            <v>Transporte y Correo</v>
          </cell>
          <cell r="H487">
            <v>40342.881000000001</v>
          </cell>
          <cell r="I487">
            <v>8952.9580999999998</v>
          </cell>
          <cell r="J487">
            <v>60388</v>
          </cell>
          <cell r="K487">
            <v>60388</v>
          </cell>
          <cell r="L487">
            <v>1.038</v>
          </cell>
          <cell r="M487">
            <v>62682.743999999999</v>
          </cell>
        </row>
        <row r="488">
          <cell r="F488" t="str">
            <v>510201004</v>
          </cell>
          <cell r="G488" t="str">
            <v>Encuadernación y Empastes</v>
          </cell>
          <cell r="H488">
            <v>11327.173000000001</v>
          </cell>
          <cell r="I488">
            <v>1146.0883000000001</v>
          </cell>
          <cell r="J488">
            <v>12870</v>
          </cell>
          <cell r="K488">
            <v>12870</v>
          </cell>
          <cell r="L488">
            <v>1.038</v>
          </cell>
          <cell r="M488">
            <v>13359.060000000001</v>
          </cell>
        </row>
        <row r="489">
          <cell r="F489" t="str">
            <v>510201005</v>
          </cell>
          <cell r="G489" t="str">
            <v>Reproducciones</v>
          </cell>
          <cell r="H489">
            <v>129578.848</v>
          </cell>
          <cell r="I489">
            <v>32784.819799999997</v>
          </cell>
          <cell r="J489">
            <v>190886</v>
          </cell>
          <cell r="K489">
            <v>190886</v>
          </cell>
          <cell r="L489">
            <v>1.038</v>
          </cell>
          <cell r="M489">
            <v>198139.66800000001</v>
          </cell>
        </row>
        <row r="490">
          <cell r="F490" t="str">
            <v>510201006</v>
          </cell>
          <cell r="G490" t="str">
            <v>Afiliaciones Entid. Nacionales e Internacionales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1.038</v>
          </cell>
          <cell r="M490">
            <v>0</v>
          </cell>
        </row>
        <row r="491">
          <cell r="F491" t="str">
            <v>510201012</v>
          </cell>
          <cell r="G491" t="str">
            <v>Matrícula Cursos y Seminarios</v>
          </cell>
          <cell r="H491">
            <v>327401.777</v>
          </cell>
          <cell r="I491">
            <v>37474.2137</v>
          </cell>
          <cell r="J491">
            <v>384354</v>
          </cell>
          <cell r="K491">
            <v>384354</v>
          </cell>
          <cell r="L491">
            <v>1.038</v>
          </cell>
          <cell r="M491">
            <v>398959.45199999999</v>
          </cell>
        </row>
        <row r="492">
          <cell r="F492" t="str">
            <v>510201013</v>
          </cell>
          <cell r="G492" t="str">
            <v>Movilización</v>
          </cell>
          <cell r="H492">
            <v>26157.197</v>
          </cell>
          <cell r="I492">
            <v>5711.4807000000001</v>
          </cell>
          <cell r="J492">
            <v>47701</v>
          </cell>
          <cell r="K492">
            <v>47701</v>
          </cell>
          <cell r="L492">
            <v>1.038</v>
          </cell>
          <cell r="M492">
            <v>49513.637999999999</v>
          </cell>
        </row>
        <row r="493">
          <cell r="F493" t="str">
            <v>510201014</v>
          </cell>
          <cell r="G493" t="str">
            <v>Patentes y Permisos de Circulación</v>
          </cell>
          <cell r="H493">
            <v>2804.165</v>
          </cell>
          <cell r="I493">
            <v>280.41649999999998</v>
          </cell>
          <cell r="J493">
            <v>3153</v>
          </cell>
          <cell r="K493">
            <v>3153</v>
          </cell>
          <cell r="L493">
            <v>1.038</v>
          </cell>
          <cell r="M493">
            <v>3272.8140000000003</v>
          </cell>
        </row>
        <row r="494">
          <cell r="F494" t="str">
            <v>510201016</v>
          </cell>
          <cell r="G494" t="str">
            <v>Otros Servicios No Personales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1.038</v>
          </cell>
          <cell r="M494">
            <v>0</v>
          </cell>
        </row>
        <row r="495">
          <cell r="F495" t="str">
            <v>510201017</v>
          </cell>
          <cell r="G495" t="str">
            <v>Salas Cuna</v>
          </cell>
          <cell r="H495">
            <v>19551.5</v>
          </cell>
          <cell r="I495">
            <v>1582.15</v>
          </cell>
          <cell r="J495">
            <v>21563</v>
          </cell>
          <cell r="K495">
            <v>21563</v>
          </cell>
          <cell r="L495">
            <v>1.038</v>
          </cell>
          <cell r="M495">
            <v>22382.394</v>
          </cell>
        </row>
        <row r="496">
          <cell r="F496" t="str">
            <v>510201018</v>
          </cell>
          <cell r="G496" t="str">
            <v>Vigilancias</v>
          </cell>
          <cell r="H496">
            <v>14235.485000000001</v>
          </cell>
          <cell r="I496">
            <v>3283.6464999999998</v>
          </cell>
          <cell r="J496">
            <v>22214</v>
          </cell>
          <cell r="K496">
            <v>22214</v>
          </cell>
          <cell r="L496">
            <v>1.038</v>
          </cell>
          <cell r="M496">
            <v>23058.132000000001</v>
          </cell>
        </row>
        <row r="497">
          <cell r="F497" t="str">
            <v>510201021</v>
          </cell>
          <cell r="G497" t="str">
            <v>Servicio de Alimentación</v>
          </cell>
          <cell r="H497">
            <v>219051.448</v>
          </cell>
          <cell r="I497">
            <v>58515.127799999995</v>
          </cell>
          <cell r="J497">
            <v>343042</v>
          </cell>
          <cell r="K497">
            <v>343042</v>
          </cell>
          <cell r="L497">
            <v>1.038</v>
          </cell>
          <cell r="M497">
            <v>356077.59600000002</v>
          </cell>
        </row>
        <row r="498">
          <cell r="F498" t="str">
            <v>510201022</v>
          </cell>
          <cell r="G498" t="str">
            <v>Aseo</v>
          </cell>
          <cell r="H498">
            <v>350299.80699999997</v>
          </cell>
          <cell r="I498">
            <v>69994.012700000007</v>
          </cell>
          <cell r="J498">
            <v>475402</v>
          </cell>
          <cell r="K498">
            <v>475402</v>
          </cell>
          <cell r="L498">
            <v>1.038</v>
          </cell>
          <cell r="M498">
            <v>493467.27600000001</v>
          </cell>
        </row>
        <row r="499">
          <cell r="F499" t="str">
            <v>510201023</v>
          </cell>
          <cell r="G499" t="str">
            <v>Reparación de Ropa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1.038</v>
          </cell>
          <cell r="M499">
            <v>0</v>
          </cell>
        </row>
        <row r="500">
          <cell r="F500" t="str">
            <v>510201025</v>
          </cell>
          <cell r="G500" t="str">
            <v>Asesorías Externas</v>
          </cell>
          <cell r="H500">
            <v>2837.3850000000002</v>
          </cell>
          <cell r="I500">
            <v>283.73849999999999</v>
          </cell>
          <cell r="J500">
            <v>3190</v>
          </cell>
          <cell r="K500">
            <v>3190</v>
          </cell>
          <cell r="L500">
            <v>1.038</v>
          </cell>
          <cell r="M500">
            <v>3311.2200000000003</v>
          </cell>
        </row>
        <row r="501">
          <cell r="F501" t="str">
            <v>510201026</v>
          </cell>
          <cell r="G501" t="str">
            <v>Lavandería</v>
          </cell>
          <cell r="H501">
            <v>653.86599999999999</v>
          </cell>
          <cell r="I501">
            <v>142.59360000000001</v>
          </cell>
          <cell r="J501">
            <v>1130</v>
          </cell>
          <cell r="K501">
            <v>1130</v>
          </cell>
          <cell r="L501">
            <v>1.038</v>
          </cell>
          <cell r="M501">
            <v>1172.94</v>
          </cell>
        </row>
        <row r="502">
          <cell r="F502" t="str">
            <v>510201027</v>
          </cell>
          <cell r="G502" t="str">
            <v>Análisis de Muestras</v>
          </cell>
          <cell r="H502">
            <v>51070.105000000003</v>
          </cell>
          <cell r="I502">
            <v>19500.304499999998</v>
          </cell>
          <cell r="J502">
            <v>77199</v>
          </cell>
          <cell r="K502">
            <v>77199</v>
          </cell>
          <cell r="L502">
            <v>1.038</v>
          </cell>
          <cell r="M502">
            <v>80132.562000000005</v>
          </cell>
        </row>
        <row r="503">
          <cell r="F503" t="str">
            <v>510201028</v>
          </cell>
          <cell r="G503" t="str">
            <v>Encuestas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1.038</v>
          </cell>
          <cell r="M503">
            <v>0</v>
          </cell>
        </row>
        <row r="504">
          <cell r="F504" t="str">
            <v>510201029</v>
          </cell>
          <cell r="G504" t="str">
            <v>Desinfección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1.038</v>
          </cell>
          <cell r="M504">
            <v>0</v>
          </cell>
        </row>
        <row r="505">
          <cell r="F505" t="str">
            <v>510201030</v>
          </cell>
          <cell r="G505" t="str">
            <v>Servicios de Atención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1.038</v>
          </cell>
          <cell r="M505">
            <v>0</v>
          </cell>
        </row>
        <row r="506">
          <cell r="F506" t="str">
            <v>510201031</v>
          </cell>
          <cell r="G506" t="str">
            <v>Gastos por Tasación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1.038</v>
          </cell>
          <cell r="M506">
            <v>0</v>
          </cell>
        </row>
        <row r="507">
          <cell r="F507" t="str">
            <v>510201033</v>
          </cell>
          <cell r="G507" t="str">
            <v>Contratación de Estudios e Investigación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1.038</v>
          </cell>
          <cell r="M507">
            <v>0</v>
          </cell>
        </row>
        <row r="508">
          <cell r="F508" t="str">
            <v>510201034</v>
          </cell>
          <cell r="G508" t="str">
            <v>Custodia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1.038</v>
          </cell>
          <cell r="M508">
            <v>0</v>
          </cell>
        </row>
        <row r="509">
          <cell r="F509" t="str">
            <v>510201035</v>
          </cell>
          <cell r="G509" t="str">
            <v>Producción de Eventos</v>
          </cell>
          <cell r="H509">
            <v>30826.766</v>
          </cell>
          <cell r="I509">
            <v>3368.3656000000001</v>
          </cell>
          <cell r="J509">
            <v>37709</v>
          </cell>
          <cell r="K509">
            <v>37709</v>
          </cell>
          <cell r="L509">
            <v>1.038</v>
          </cell>
          <cell r="M509">
            <v>39141.942000000003</v>
          </cell>
        </row>
        <row r="510">
          <cell r="F510" t="str">
            <v>510201036</v>
          </cell>
          <cell r="G510" t="str">
            <v>Levantamiento y Aprobación de Planos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1.038</v>
          </cell>
          <cell r="M510">
            <v>0</v>
          </cell>
        </row>
        <row r="511">
          <cell r="F511" t="str">
            <v>510201039</v>
          </cell>
          <cell r="G511" t="str">
            <v>Prestaciones Médicas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1.038</v>
          </cell>
          <cell r="M511">
            <v>0</v>
          </cell>
        </row>
        <row r="512">
          <cell r="F512" t="str">
            <v>520207012</v>
          </cell>
          <cell r="G512" t="str">
            <v>Retiro de Residuos Orgánicos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1.038</v>
          </cell>
          <cell r="M512">
            <v>0</v>
          </cell>
        </row>
        <row r="513">
          <cell r="F513" t="str">
            <v>520207013</v>
          </cell>
          <cell r="G513" t="str">
            <v>Retiro de escombros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1.038</v>
          </cell>
          <cell r="M513">
            <v>0</v>
          </cell>
        </row>
        <row r="514">
          <cell r="F514" t="str">
            <v>8572</v>
          </cell>
          <cell r="G514" t="str">
            <v>Progr. Identidades Culturales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1.038</v>
          </cell>
          <cell r="M514">
            <v>0</v>
          </cell>
        </row>
        <row r="515">
          <cell r="F515" t="str">
            <v>520207017</v>
          </cell>
          <cell r="G515" t="str">
            <v>Contribuciones y Aseo Municipal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1.038</v>
          </cell>
          <cell r="M515">
            <v>0</v>
          </cell>
        </row>
        <row r="516">
          <cell r="H516">
            <v>417589.86200000002</v>
          </cell>
          <cell r="I516">
            <v>104634.65220000001</v>
          </cell>
          <cell r="J516">
            <v>592547</v>
          </cell>
          <cell r="K516">
            <v>592547</v>
          </cell>
          <cell r="M516">
            <v>615063.78600000008</v>
          </cell>
        </row>
        <row r="517">
          <cell r="F517" t="str">
            <v>510202001</v>
          </cell>
          <cell r="G517" t="str">
            <v>Mantención y Reparación de Bs. Inmuebles</v>
          </cell>
          <cell r="H517">
            <v>308231.00400000002</v>
          </cell>
          <cell r="I517">
            <v>85536.241399999999</v>
          </cell>
          <cell r="J517">
            <v>454169</v>
          </cell>
          <cell r="K517">
            <v>454169</v>
          </cell>
          <cell r="L517">
            <v>1.038</v>
          </cell>
          <cell r="M517">
            <v>471427.42200000002</v>
          </cell>
        </row>
        <row r="518">
          <cell r="F518" t="str">
            <v>510202002</v>
          </cell>
          <cell r="G518" t="str">
            <v>Mantención y Reparación de Bs. Muebles</v>
          </cell>
          <cell r="H518">
            <v>101971.967</v>
          </cell>
          <cell r="I518">
            <v>18200.921699999999</v>
          </cell>
          <cell r="J518">
            <v>128379</v>
          </cell>
          <cell r="K518">
            <v>128379</v>
          </cell>
          <cell r="L518">
            <v>1.038</v>
          </cell>
          <cell r="M518">
            <v>133257.402</v>
          </cell>
        </row>
        <row r="519">
          <cell r="F519" t="str">
            <v>510202003</v>
          </cell>
          <cell r="G519" t="str">
            <v>Mantención y Reparación de Vehículos</v>
          </cell>
          <cell r="H519">
            <v>7386.8909999999996</v>
          </cell>
          <cell r="I519">
            <v>897.48910000000001</v>
          </cell>
          <cell r="J519">
            <v>9999</v>
          </cell>
          <cell r="K519">
            <v>9999</v>
          </cell>
          <cell r="L519">
            <v>1.038</v>
          </cell>
          <cell r="M519">
            <v>10378.962</v>
          </cell>
        </row>
        <row r="520">
          <cell r="F520" t="str">
            <v>510202005</v>
          </cell>
          <cell r="G520" t="str">
            <v>Mantención de Maquinaria y Equipos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1.038</v>
          </cell>
          <cell r="M520">
            <v>0</v>
          </cell>
        </row>
        <row r="521">
          <cell r="H521">
            <v>948944.57600000012</v>
          </cell>
          <cell r="I521">
            <v>256555.3836</v>
          </cell>
          <cell r="J521">
            <v>1365381</v>
          </cell>
          <cell r="K521">
            <v>1365381</v>
          </cell>
          <cell r="M521">
            <v>1417265.4779999999</v>
          </cell>
        </row>
        <row r="522">
          <cell r="F522" t="str">
            <v>7223</v>
          </cell>
          <cell r="G522" t="str">
            <v>Materiales, Repuestos Utilización Diverso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1.038</v>
          </cell>
          <cell r="M522">
            <v>0</v>
          </cell>
        </row>
        <row r="523">
          <cell r="G523" t="str">
            <v>Gastos Varios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1.038</v>
          </cell>
          <cell r="M523">
            <v>0</v>
          </cell>
        </row>
        <row r="524">
          <cell r="F524" t="str">
            <v>7702</v>
          </cell>
          <cell r="G524" t="str">
            <v>Otros  Gastos Operacionales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1.038</v>
          </cell>
          <cell r="M524">
            <v>0</v>
          </cell>
        </row>
        <row r="525">
          <cell r="F525" t="str">
            <v>8404</v>
          </cell>
          <cell r="G525" t="str">
            <v>Otros gastos (Años Anteriores)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1.038</v>
          </cell>
          <cell r="M525">
            <v>0</v>
          </cell>
        </row>
        <row r="526">
          <cell r="F526" t="str">
            <v>8523</v>
          </cell>
          <cell r="G526" t="str">
            <v>Fondo Fijo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1.038</v>
          </cell>
          <cell r="M526">
            <v>0</v>
          </cell>
        </row>
        <row r="527">
          <cell r="F527" t="str">
            <v>8527</v>
          </cell>
          <cell r="G527" t="str">
            <v>Fondo a Rendir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1.038</v>
          </cell>
          <cell r="M527">
            <v>0</v>
          </cell>
        </row>
        <row r="528">
          <cell r="F528" t="str">
            <v>510207001</v>
          </cell>
          <cell r="G528" t="str">
            <v>Compra de materiales de Oficina</v>
          </cell>
          <cell r="H528">
            <v>83694.218999999997</v>
          </cell>
          <cell r="I528">
            <v>14743.715900000001</v>
          </cell>
          <cell r="J528">
            <v>104120</v>
          </cell>
          <cell r="K528">
            <v>104120</v>
          </cell>
          <cell r="L528">
            <v>1.038</v>
          </cell>
          <cell r="M528">
            <v>108076.56</v>
          </cell>
        </row>
        <row r="529">
          <cell r="F529" t="str">
            <v>510207002</v>
          </cell>
          <cell r="G529" t="str">
            <v>Artículos de Aseo</v>
          </cell>
          <cell r="H529">
            <v>103135.94899999999</v>
          </cell>
          <cell r="I529">
            <v>23113.722899999997</v>
          </cell>
          <cell r="J529">
            <v>135759</v>
          </cell>
          <cell r="K529">
            <v>135759</v>
          </cell>
          <cell r="L529">
            <v>1.038</v>
          </cell>
          <cell r="M529">
            <v>140917.842</v>
          </cell>
        </row>
        <row r="530">
          <cell r="F530" t="str">
            <v>510207003</v>
          </cell>
          <cell r="G530" t="str">
            <v>Diarios, Revistas y Libros</v>
          </cell>
          <cell r="H530">
            <v>4802.3500000000004</v>
          </cell>
          <cell r="I530">
            <v>1085.7909999999999</v>
          </cell>
          <cell r="J530">
            <v>8174</v>
          </cell>
          <cell r="K530">
            <v>8174</v>
          </cell>
          <cell r="L530">
            <v>1.038</v>
          </cell>
          <cell r="M530">
            <v>8484.612000000001</v>
          </cell>
        </row>
        <row r="531">
          <cell r="F531" t="str">
            <v>510207004</v>
          </cell>
          <cell r="G531" t="str">
            <v>Articulos Alimenticios</v>
          </cell>
          <cell r="H531">
            <v>1997.4659999999999</v>
          </cell>
          <cell r="I531">
            <v>366.85059999999999</v>
          </cell>
          <cell r="J531">
            <v>2856</v>
          </cell>
          <cell r="K531">
            <v>2856</v>
          </cell>
          <cell r="L531">
            <v>1.038</v>
          </cell>
          <cell r="M531">
            <v>2964.5280000000002</v>
          </cell>
        </row>
        <row r="532">
          <cell r="F532" t="str">
            <v>510207005</v>
          </cell>
          <cell r="G532" t="str">
            <v>Artículos Alimenticios para  Animales</v>
          </cell>
          <cell r="H532">
            <v>41426.305999999997</v>
          </cell>
          <cell r="I532">
            <v>15436.426599999999</v>
          </cell>
          <cell r="J532">
            <v>62830</v>
          </cell>
          <cell r="K532">
            <v>62830</v>
          </cell>
          <cell r="L532">
            <v>1.038</v>
          </cell>
          <cell r="M532">
            <v>65217.54</v>
          </cell>
        </row>
        <row r="533">
          <cell r="F533" t="str">
            <v>510207006</v>
          </cell>
          <cell r="G533" t="str">
            <v>Material Productos Agropecuarios y Forestal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1.038</v>
          </cell>
          <cell r="M533">
            <v>0</v>
          </cell>
        </row>
        <row r="534">
          <cell r="F534" t="str">
            <v>510207007</v>
          </cell>
          <cell r="G534" t="str">
            <v xml:space="preserve">Material y Productos Químicos de laboratorio </v>
          </cell>
          <cell r="H534">
            <v>473525.42</v>
          </cell>
          <cell r="I534">
            <v>163846.18799999999</v>
          </cell>
          <cell r="J534">
            <v>730495</v>
          </cell>
          <cell r="K534">
            <v>730495</v>
          </cell>
          <cell r="L534">
            <v>1.038</v>
          </cell>
          <cell r="M534">
            <v>758253.81</v>
          </cell>
        </row>
        <row r="535">
          <cell r="F535" t="str">
            <v>510207008</v>
          </cell>
          <cell r="G535" t="str">
            <v>Productos Farmacéuticos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1.038</v>
          </cell>
          <cell r="M535">
            <v>0</v>
          </cell>
        </row>
        <row r="536">
          <cell r="F536" t="str">
            <v>510207009</v>
          </cell>
          <cell r="G536" t="str">
            <v>Materiales y Utiles Quirúrgico y Odontológicos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1.038</v>
          </cell>
          <cell r="M536">
            <v>0</v>
          </cell>
        </row>
        <row r="537">
          <cell r="F537" t="str">
            <v>510207010</v>
          </cell>
          <cell r="G537" t="str">
            <v>Material Eléctrico, Optico y Mecánico</v>
          </cell>
          <cell r="H537">
            <v>52479.038999999997</v>
          </cell>
          <cell r="I537">
            <v>7540.1109000000006</v>
          </cell>
          <cell r="J537">
            <v>62440</v>
          </cell>
          <cell r="K537">
            <v>62440</v>
          </cell>
          <cell r="L537">
            <v>1.038</v>
          </cell>
          <cell r="M537">
            <v>64812.72</v>
          </cell>
        </row>
        <row r="538">
          <cell r="F538" t="str">
            <v>510207011</v>
          </cell>
          <cell r="G538" t="str">
            <v>Herramienta Menores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1.038</v>
          </cell>
          <cell r="M538">
            <v>0</v>
          </cell>
        </row>
        <row r="539">
          <cell r="F539" t="str">
            <v>510207012</v>
          </cell>
          <cell r="G539" t="str">
            <v>Compra de Animales</v>
          </cell>
          <cell r="H539">
            <v>8960.0010000000002</v>
          </cell>
          <cell r="I539">
            <v>928.00009999999997</v>
          </cell>
          <cell r="J539">
            <v>10110</v>
          </cell>
          <cell r="K539">
            <v>10110</v>
          </cell>
          <cell r="L539">
            <v>1.038</v>
          </cell>
          <cell r="M539">
            <v>10494.18</v>
          </cell>
        </row>
        <row r="540">
          <cell r="F540" t="str">
            <v>510207013</v>
          </cell>
          <cell r="G540" t="str">
            <v>Vestuario,  Prendas Diversas</v>
          </cell>
          <cell r="H540">
            <v>46890.8</v>
          </cell>
          <cell r="I540">
            <v>5570.5569999999998</v>
          </cell>
          <cell r="J540">
            <v>57609</v>
          </cell>
          <cell r="K540">
            <v>57609</v>
          </cell>
          <cell r="L540">
            <v>1.038</v>
          </cell>
          <cell r="M540">
            <v>59798.142</v>
          </cell>
        </row>
        <row r="541">
          <cell r="F541" t="str">
            <v>510207014</v>
          </cell>
          <cell r="G541" t="str">
            <v>Textiles y Ropa de Cama</v>
          </cell>
          <cell r="H541">
            <v>164.042</v>
          </cell>
          <cell r="I541">
            <v>370.95920000000001</v>
          </cell>
          <cell r="J541">
            <v>599</v>
          </cell>
          <cell r="K541">
            <v>599</v>
          </cell>
          <cell r="L541">
            <v>1.038</v>
          </cell>
          <cell r="M541">
            <v>621.76200000000006</v>
          </cell>
        </row>
        <row r="542">
          <cell r="F542" t="str">
            <v>510207015</v>
          </cell>
          <cell r="G542" t="str">
            <v>Menaje  Oficina, Casinos y Otros</v>
          </cell>
          <cell r="H542">
            <v>736.49599999999998</v>
          </cell>
          <cell r="I542">
            <v>248.63060000000002</v>
          </cell>
          <cell r="J542">
            <v>1027</v>
          </cell>
          <cell r="K542">
            <v>1027</v>
          </cell>
          <cell r="L542">
            <v>1.038</v>
          </cell>
          <cell r="M542">
            <v>1066.0260000000001</v>
          </cell>
        </row>
        <row r="543">
          <cell r="F543" t="str">
            <v>510207016</v>
          </cell>
          <cell r="G543" t="str">
            <v>Artículos Deportivos</v>
          </cell>
          <cell r="H543">
            <v>2682.6469999999999</v>
          </cell>
          <cell r="I543">
            <v>1844.6046999999999</v>
          </cell>
          <cell r="J543">
            <v>4789</v>
          </cell>
          <cell r="K543">
            <v>4789</v>
          </cell>
          <cell r="L543">
            <v>1.038</v>
          </cell>
          <cell r="M543">
            <v>4970.982</v>
          </cell>
        </row>
        <row r="544">
          <cell r="F544" t="str">
            <v>510207017</v>
          </cell>
          <cell r="G544" t="str">
            <v>Material Fotográfico y Arte</v>
          </cell>
          <cell r="H544">
            <v>95.5</v>
          </cell>
          <cell r="I544">
            <v>15.23</v>
          </cell>
          <cell r="J544">
            <v>114</v>
          </cell>
          <cell r="K544">
            <v>114</v>
          </cell>
          <cell r="L544">
            <v>1.038</v>
          </cell>
          <cell r="M544">
            <v>118.33200000000001</v>
          </cell>
        </row>
        <row r="545">
          <cell r="F545" t="str">
            <v>510207018</v>
          </cell>
          <cell r="G545" t="str">
            <v>Material Magnético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1.038</v>
          </cell>
          <cell r="M545">
            <v>0</v>
          </cell>
        </row>
        <row r="546">
          <cell r="F546" t="str">
            <v>510207019</v>
          </cell>
          <cell r="G546" t="str">
            <v>Escenografía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1.038</v>
          </cell>
          <cell r="M546">
            <v>0</v>
          </cell>
        </row>
        <row r="547">
          <cell r="F547" t="str">
            <v>510207022</v>
          </cell>
          <cell r="G547" t="str">
            <v>Material Didáctico BID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1.038</v>
          </cell>
          <cell r="M547">
            <v>0</v>
          </cell>
        </row>
        <row r="548">
          <cell r="F548" t="str">
            <v>510207023</v>
          </cell>
          <cell r="G548" t="str">
            <v>Otras Compras de Bienes Fungibles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1.038</v>
          </cell>
          <cell r="M548">
            <v>0</v>
          </cell>
        </row>
        <row r="549">
          <cell r="F549" t="str">
            <v>510207024</v>
          </cell>
          <cell r="G549" t="str">
            <v>Insumos Clínicos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1.038</v>
          </cell>
          <cell r="M549">
            <v>0</v>
          </cell>
        </row>
        <row r="550">
          <cell r="F550" t="str">
            <v>510207025</v>
          </cell>
          <cell r="G550" t="str">
            <v>Material Radiográfico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1.038</v>
          </cell>
          <cell r="M550">
            <v>0</v>
          </cell>
        </row>
        <row r="551">
          <cell r="F551" t="str">
            <v>7218</v>
          </cell>
          <cell r="G551" t="str">
            <v>Equipos Menores Diversos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1.038</v>
          </cell>
          <cell r="M551">
            <v>0</v>
          </cell>
        </row>
        <row r="552">
          <cell r="F552" t="str">
            <v>510207026</v>
          </cell>
          <cell r="G552" t="str">
            <v>Medicamentos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1.038</v>
          </cell>
          <cell r="M552">
            <v>0</v>
          </cell>
        </row>
        <row r="553">
          <cell r="F553" t="str">
            <v>510207027</v>
          </cell>
          <cell r="G553" t="str">
            <v>Calzado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1.038</v>
          </cell>
          <cell r="M553">
            <v>0</v>
          </cell>
        </row>
        <row r="554">
          <cell r="F554" t="str">
            <v>7428</v>
          </cell>
          <cell r="G554" t="str">
            <v>Trabajos Agrícolas y Ganaderos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1.038</v>
          </cell>
          <cell r="M554">
            <v>0</v>
          </cell>
        </row>
        <row r="555">
          <cell r="F555" t="str">
            <v>510207028</v>
          </cell>
          <cell r="G555" t="str">
            <v>Producto Elaborado, Cuero, Caucho, Plástico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1.038</v>
          </cell>
          <cell r="M555">
            <v>0</v>
          </cell>
        </row>
        <row r="556">
          <cell r="F556" t="str">
            <v>510207029</v>
          </cell>
          <cell r="G556" t="str">
            <v>Materias Primas y Semielaborada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1.038</v>
          </cell>
          <cell r="M556">
            <v>0</v>
          </cell>
        </row>
        <row r="557">
          <cell r="F557" t="str">
            <v>510207030</v>
          </cell>
          <cell r="G557" t="str">
            <v>Fertilizantes, Insecticida, Fungicida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1.038</v>
          </cell>
          <cell r="M557">
            <v>0</v>
          </cell>
        </row>
        <row r="558">
          <cell r="F558" t="str">
            <v>510207031</v>
          </cell>
          <cell r="G558" t="str">
            <v>Repuestos Diversos Vehículo Motor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1.038</v>
          </cell>
          <cell r="M558">
            <v>0</v>
          </cell>
        </row>
        <row r="559">
          <cell r="F559" t="str">
            <v>510207032</v>
          </cell>
          <cell r="G559" t="str">
            <v>Bienes No Inventariables</v>
          </cell>
          <cell r="H559">
            <v>78649.732000000004</v>
          </cell>
          <cell r="I559">
            <v>11598.258199999998</v>
          </cell>
          <cell r="J559">
            <v>109687</v>
          </cell>
          <cell r="K559">
            <v>109687</v>
          </cell>
          <cell r="L559">
            <v>1.038</v>
          </cell>
          <cell r="M559">
            <v>113855.106</v>
          </cell>
        </row>
        <row r="560">
          <cell r="F560" t="str">
            <v>510207033</v>
          </cell>
          <cell r="G560" t="str">
            <v>Reactivos</v>
          </cell>
          <cell r="H560">
            <v>38676.910000000003</v>
          </cell>
          <cell r="I560">
            <v>8116.81</v>
          </cell>
          <cell r="J560">
            <v>54097</v>
          </cell>
          <cell r="K560">
            <v>54097</v>
          </cell>
          <cell r="L560">
            <v>1.038</v>
          </cell>
          <cell r="M560">
            <v>56152.686000000002</v>
          </cell>
        </row>
        <row r="561">
          <cell r="F561" t="str">
            <v>510207034</v>
          </cell>
          <cell r="G561" t="str">
            <v>Gases Clínicos en Cilindros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1.038</v>
          </cell>
          <cell r="M561">
            <v>0</v>
          </cell>
        </row>
        <row r="562">
          <cell r="F562" t="str">
            <v>510207035</v>
          </cell>
          <cell r="G562" t="str">
            <v>Oxigeno Líquido a la Red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1.038</v>
          </cell>
          <cell r="M562">
            <v>0</v>
          </cell>
        </row>
        <row r="563">
          <cell r="F563" t="str">
            <v>510207036</v>
          </cell>
          <cell r="G563" t="str">
            <v>Derivaciones de Pacientes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1.038</v>
          </cell>
          <cell r="M563">
            <v>0</v>
          </cell>
        </row>
        <row r="564">
          <cell r="F564" t="str">
            <v>510207037</v>
          </cell>
          <cell r="G564" t="str">
            <v>Carbón y Leña para Consumo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1.038</v>
          </cell>
          <cell r="M564">
            <v>0</v>
          </cell>
        </row>
        <row r="565">
          <cell r="F565" t="str">
            <v>510207038</v>
          </cell>
          <cell r="G565" t="str">
            <v>Material de Matadero y Prod.del Mar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1.038</v>
          </cell>
          <cell r="M565">
            <v>0</v>
          </cell>
        </row>
        <row r="566">
          <cell r="F566" t="str">
            <v>510207039</v>
          </cell>
          <cell r="G566" t="str">
            <v>Insumos para Imprenta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1.038</v>
          </cell>
          <cell r="M566">
            <v>0</v>
          </cell>
        </row>
        <row r="567">
          <cell r="F567" t="str">
            <v>510207040</v>
          </cell>
          <cell r="G567" t="str">
            <v>Artículos para Docencia</v>
          </cell>
          <cell r="H567">
            <v>11027.699000000001</v>
          </cell>
          <cell r="I567">
            <v>1729.5278999999998</v>
          </cell>
          <cell r="J567">
            <v>20675</v>
          </cell>
          <cell r="K567">
            <v>20675</v>
          </cell>
          <cell r="L567">
            <v>1.038</v>
          </cell>
          <cell r="M567">
            <v>21460.65</v>
          </cell>
        </row>
        <row r="568">
          <cell r="F568" t="str">
            <v>510207041</v>
          </cell>
          <cell r="G568" t="str">
            <v>Plantaciones Forestales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1.038</v>
          </cell>
          <cell r="M568">
            <v>0</v>
          </cell>
        </row>
        <row r="569">
          <cell r="H569">
            <v>6349.5810000000001</v>
          </cell>
          <cell r="I569">
            <v>1285.4151000000002</v>
          </cell>
          <cell r="J569">
            <v>8636</v>
          </cell>
          <cell r="K569">
            <v>8636</v>
          </cell>
          <cell r="M569">
            <v>8964.1679999999997</v>
          </cell>
        </row>
        <row r="570">
          <cell r="F570" t="str">
            <v>510208001</v>
          </cell>
          <cell r="G570" t="str">
            <v>Combustibles y Lubricantes para Vehículos</v>
          </cell>
          <cell r="H570">
            <v>5701.9949999999999</v>
          </cell>
          <cell r="I570">
            <v>1217.6565000000001</v>
          </cell>
          <cell r="J570">
            <v>7902</v>
          </cell>
          <cell r="K570">
            <v>7902</v>
          </cell>
          <cell r="L570">
            <v>1.038</v>
          </cell>
          <cell r="M570">
            <v>8202.2759999999998</v>
          </cell>
        </row>
        <row r="571">
          <cell r="F571" t="str">
            <v>510208002</v>
          </cell>
          <cell r="G571" t="str">
            <v>Combustibles y Lubricante Otros Usos</v>
          </cell>
          <cell r="H571">
            <v>647.58600000000001</v>
          </cell>
          <cell r="I571">
            <v>67.758600000000001</v>
          </cell>
          <cell r="J571">
            <v>734</v>
          </cell>
          <cell r="K571">
            <v>734</v>
          </cell>
          <cell r="L571">
            <v>1.038</v>
          </cell>
          <cell r="M571">
            <v>761.89200000000005</v>
          </cell>
        </row>
        <row r="572">
          <cell r="H572">
            <v>454332.31599999999</v>
          </cell>
          <cell r="I572">
            <v>97826.268599999996</v>
          </cell>
          <cell r="J572">
            <v>621573</v>
          </cell>
          <cell r="K572">
            <v>621573</v>
          </cell>
          <cell r="M572">
            <v>645192.77399999998</v>
          </cell>
        </row>
        <row r="573">
          <cell r="F573" t="str">
            <v>510205001</v>
          </cell>
          <cell r="G573" t="str">
            <v>Gastos de Representación Documentado</v>
          </cell>
          <cell r="H573">
            <v>563.08299999999997</v>
          </cell>
          <cell r="I573">
            <v>56.308300000000003</v>
          </cell>
          <cell r="J573">
            <v>422</v>
          </cell>
          <cell r="K573">
            <v>422</v>
          </cell>
          <cell r="L573">
            <v>1.038</v>
          </cell>
          <cell r="M573">
            <v>438.036</v>
          </cell>
        </row>
        <row r="574">
          <cell r="F574" t="str">
            <v>510206001</v>
          </cell>
          <cell r="G574" t="str">
            <v>Pasajes y Movilización Territorio Nacional</v>
          </cell>
          <cell r="H574">
            <v>9102.92</v>
          </cell>
          <cell r="I574">
            <v>1228.6089999999999</v>
          </cell>
          <cell r="J574">
            <v>10759</v>
          </cell>
          <cell r="K574">
            <v>10759</v>
          </cell>
          <cell r="L574">
            <v>1.038</v>
          </cell>
          <cell r="M574">
            <v>11167.842000000001</v>
          </cell>
        </row>
        <row r="575">
          <cell r="F575" t="str">
            <v>510206002</v>
          </cell>
          <cell r="G575" t="str">
            <v>Pasajes Fuera Del Territorio Nacional</v>
          </cell>
          <cell r="H575">
            <v>37302.01</v>
          </cell>
          <cell r="I575">
            <v>10300.175999999999</v>
          </cell>
          <cell r="J575">
            <v>72900</v>
          </cell>
          <cell r="K575">
            <v>72900</v>
          </cell>
          <cell r="L575">
            <v>1.038</v>
          </cell>
          <cell r="M575">
            <v>75670.2</v>
          </cell>
        </row>
        <row r="576">
          <cell r="F576" t="str">
            <v>510206003</v>
          </cell>
          <cell r="G576" t="str">
            <v>Gastos Permanencia Territorio Nacional</v>
          </cell>
          <cell r="H576">
            <v>249566.769</v>
          </cell>
          <cell r="I576">
            <v>53707.464899999999</v>
          </cell>
          <cell r="J576">
            <v>324412</v>
          </cell>
          <cell r="K576">
            <v>324412</v>
          </cell>
          <cell r="L576">
            <v>1.038</v>
          </cell>
          <cell r="M576">
            <v>336739.65600000002</v>
          </cell>
        </row>
        <row r="577">
          <cell r="F577" t="str">
            <v>510206004</v>
          </cell>
          <cell r="G577" t="str">
            <v>Ayuda Gastos Permanencia Fuera Territorio Nacional</v>
          </cell>
          <cell r="H577">
            <v>157797.53400000001</v>
          </cell>
          <cell r="I577">
            <v>32533.7104</v>
          </cell>
          <cell r="J577">
            <v>213080</v>
          </cell>
          <cell r="K577">
            <v>213080</v>
          </cell>
          <cell r="L577">
            <v>1.038</v>
          </cell>
          <cell r="M577">
            <v>221177.04</v>
          </cell>
        </row>
        <row r="578">
          <cell r="F578" t="str">
            <v>7107</v>
          </cell>
          <cell r="G578" t="str">
            <v>Gastos de Representación sin Documentación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1.038</v>
          </cell>
          <cell r="M578">
            <v>0</v>
          </cell>
        </row>
        <row r="579">
          <cell r="F579" t="str">
            <v>7108</v>
          </cell>
          <cell r="G579" t="str">
            <v>Gastos de Representación Libre Disposición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1.038</v>
          </cell>
          <cell r="M579">
            <v>0</v>
          </cell>
        </row>
        <row r="580">
          <cell r="F580" t="str">
            <v>7109</v>
          </cell>
          <cell r="G580" t="str">
            <v>Gastos de Representación Libre Disposición del Rector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1.038</v>
          </cell>
          <cell r="M580">
            <v>0</v>
          </cell>
        </row>
        <row r="581"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M581">
            <v>0</v>
          </cell>
        </row>
        <row r="582">
          <cell r="F582" t="str">
            <v>8524</v>
          </cell>
          <cell r="G582" t="str">
            <v>Anticipo a Proveedores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1.038</v>
          </cell>
          <cell r="M582">
            <v>0</v>
          </cell>
        </row>
        <row r="583">
          <cell r="F583" t="str">
            <v>8525</v>
          </cell>
          <cell r="G583" t="str">
            <v>Anticipos a Contratistas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1.038</v>
          </cell>
          <cell r="M583">
            <v>0</v>
          </cell>
        </row>
        <row r="584">
          <cell r="F584" t="str">
            <v>8528</v>
          </cell>
          <cell r="G584" t="str">
            <v>Anticipos Importaciones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1.038</v>
          </cell>
          <cell r="M584">
            <v>0</v>
          </cell>
        </row>
        <row r="585">
          <cell r="F585" t="str">
            <v>8526</v>
          </cell>
          <cell r="G585" t="str">
            <v>Anticipo Remuneraciones Organismos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1.038</v>
          </cell>
          <cell r="M585">
            <v>0</v>
          </cell>
        </row>
        <row r="586">
          <cell r="H586">
            <v>2246817.2789999996</v>
          </cell>
          <cell r="I586">
            <v>375309.84489999991</v>
          </cell>
          <cell r="J586">
            <v>1719863</v>
          </cell>
          <cell r="K586">
            <v>1719863</v>
          </cell>
          <cell r="M586">
            <v>2113727.034</v>
          </cell>
        </row>
        <row r="587">
          <cell r="F587" t="str">
            <v>8543</v>
          </cell>
          <cell r="G587" t="str">
            <v>Descuento Volumen Prestaciones Médicas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1.038</v>
          </cell>
          <cell r="M587">
            <v>0</v>
          </cell>
        </row>
        <row r="588">
          <cell r="F588" t="str">
            <v>8501</v>
          </cell>
          <cell r="G588" t="str">
            <v>ley de Accidente del Trabajo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1.038</v>
          </cell>
          <cell r="M588">
            <v>0</v>
          </cell>
        </row>
        <row r="589">
          <cell r="F589" t="str">
            <v>510101009</v>
          </cell>
          <cell r="G589" t="str">
            <v>Aguinaldo y Bonificaciones Legales</v>
          </cell>
          <cell r="H589">
            <v>366825.36200000002</v>
          </cell>
          <cell r="I589">
            <v>36682.536200000002</v>
          </cell>
          <cell r="J589">
            <v>544520</v>
          </cell>
          <cell r="K589">
            <v>544520</v>
          </cell>
          <cell r="L589">
            <v>1.6413005950194668</v>
          </cell>
          <cell r="M589">
            <v>893721</v>
          </cell>
        </row>
        <row r="590">
          <cell r="F590" t="str">
            <v>510104001</v>
          </cell>
          <cell r="G590" t="str">
            <v>1% Fondo Bono Laboral Personal Académico</v>
          </cell>
          <cell r="H590">
            <v>3036.2910000000002</v>
          </cell>
          <cell r="I590">
            <v>303.62909999999999</v>
          </cell>
          <cell r="J590">
            <v>3600</v>
          </cell>
          <cell r="K590">
            <v>3600</v>
          </cell>
          <cell r="L590">
            <v>1.038</v>
          </cell>
          <cell r="M590">
            <v>3736.8</v>
          </cell>
        </row>
        <row r="591">
          <cell r="F591" t="str">
            <v>510104002</v>
          </cell>
          <cell r="G591" t="str">
            <v>1% Fondo Bono Laboral Personal Afecto Ley 15.076</v>
          </cell>
          <cell r="H591">
            <v>4550.2030000000004</v>
          </cell>
          <cell r="I591">
            <v>455.02029999999996</v>
          </cell>
          <cell r="J591">
            <v>5506</v>
          </cell>
          <cell r="K591">
            <v>5506</v>
          </cell>
          <cell r="L591">
            <v>1.038</v>
          </cell>
          <cell r="M591">
            <v>5715.2280000000001</v>
          </cell>
        </row>
        <row r="592">
          <cell r="F592" t="str">
            <v>510104003</v>
          </cell>
          <cell r="G592" t="str">
            <v>1% Fondo Bono Laboral Personal No Académico</v>
          </cell>
          <cell r="H592">
            <v>11936.39</v>
          </cell>
          <cell r="I592">
            <v>1193.6389999999999</v>
          </cell>
          <cell r="J592">
            <v>14220</v>
          </cell>
          <cell r="K592">
            <v>14220</v>
          </cell>
          <cell r="L592">
            <v>1.038</v>
          </cell>
          <cell r="M592">
            <v>14760.36</v>
          </cell>
        </row>
        <row r="593">
          <cell r="F593" t="str">
            <v>510104004</v>
          </cell>
          <cell r="G593" t="str">
            <v>Ley de Accidente del Trabajo Pers. Académico</v>
          </cell>
          <cell r="H593">
            <v>8687.4830000000002</v>
          </cell>
          <cell r="I593">
            <v>2016.4823000000001</v>
          </cell>
          <cell r="J593">
            <v>11072</v>
          </cell>
          <cell r="K593">
            <v>11072</v>
          </cell>
          <cell r="L593">
            <v>1.038</v>
          </cell>
          <cell r="M593">
            <v>11492.736000000001</v>
          </cell>
        </row>
        <row r="594">
          <cell r="F594" t="str">
            <v>510104005</v>
          </cell>
          <cell r="G594" t="str">
            <v>Ley de Accidente del Trabajo Afecto Ley 15.076</v>
          </cell>
          <cell r="H594">
            <v>3683.6990000000001</v>
          </cell>
          <cell r="I594">
            <v>927.92190000000005</v>
          </cell>
          <cell r="J594">
            <v>5169</v>
          </cell>
          <cell r="K594">
            <v>5169</v>
          </cell>
          <cell r="L594">
            <v>1.038</v>
          </cell>
          <cell r="M594">
            <v>5365.4220000000005</v>
          </cell>
        </row>
        <row r="595">
          <cell r="F595" t="str">
            <v>510104006</v>
          </cell>
          <cell r="G595" t="str">
            <v>Ley de Accidente del Trabajo Pers. No Académico</v>
          </cell>
          <cell r="H595">
            <v>7905.0780000000004</v>
          </cell>
          <cell r="I595">
            <v>2409.4367999999999</v>
          </cell>
          <cell r="J595">
            <v>10770</v>
          </cell>
          <cell r="K595">
            <v>10770</v>
          </cell>
          <cell r="L595">
            <v>1.038</v>
          </cell>
          <cell r="M595">
            <v>11179.26</v>
          </cell>
        </row>
        <row r="596">
          <cell r="F596" t="str">
            <v>510104007</v>
          </cell>
          <cell r="G596" t="str">
            <v>Aporte Empleador por Trabajo Pesado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1.038</v>
          </cell>
          <cell r="M596">
            <v>0</v>
          </cell>
        </row>
        <row r="597">
          <cell r="F597" t="str">
            <v>510104008</v>
          </cell>
          <cell r="G597" t="str">
            <v>Apte. Seguro Invalidez y Sobrevivencia Personal Académico</v>
          </cell>
          <cell r="H597">
            <v>65362.192999999999</v>
          </cell>
          <cell r="I597">
            <v>6536.2192999999997</v>
          </cell>
          <cell r="J597">
            <v>79127</v>
          </cell>
          <cell r="K597">
            <v>79127</v>
          </cell>
          <cell r="L597">
            <v>1.038</v>
          </cell>
          <cell r="M597">
            <v>82133.826000000001</v>
          </cell>
        </row>
        <row r="598">
          <cell r="F598" t="str">
            <v>510104009</v>
          </cell>
          <cell r="G598" t="str">
            <v>Apte. Seguro Invalidez y Sobrevivencia Personal No Académico</v>
          </cell>
          <cell r="H598">
            <v>96745.532000000007</v>
          </cell>
          <cell r="I598">
            <v>9674.5531999999985</v>
          </cell>
          <cell r="J598">
            <v>117137</v>
          </cell>
          <cell r="K598">
            <v>117137</v>
          </cell>
          <cell r="L598">
            <v>1.038</v>
          </cell>
          <cell r="M598">
            <v>121588.20600000001</v>
          </cell>
        </row>
        <row r="599">
          <cell r="F599" t="str">
            <v>510104010</v>
          </cell>
          <cell r="G599" t="str">
            <v>Apte. Seguro Invalidez y Sobrevivencia Personal Ley 15.076</v>
          </cell>
          <cell r="H599">
            <v>50059.75</v>
          </cell>
          <cell r="I599">
            <v>5005.9750000000004</v>
          </cell>
          <cell r="J599">
            <v>60387</v>
          </cell>
          <cell r="K599">
            <v>60387</v>
          </cell>
          <cell r="L599">
            <v>1.038</v>
          </cell>
          <cell r="M599">
            <v>62681.706000000006</v>
          </cell>
        </row>
        <row r="600">
          <cell r="F600" t="str">
            <v>510105001</v>
          </cell>
          <cell r="G600" t="str">
            <v>Bonificación Compensatoria Personal Académico</v>
          </cell>
          <cell r="H600">
            <v>37243.466</v>
          </cell>
          <cell r="I600">
            <v>3724.3466000000003</v>
          </cell>
          <cell r="J600">
            <v>41968</v>
          </cell>
          <cell r="K600">
            <v>41968</v>
          </cell>
          <cell r="L600">
            <v>1.038</v>
          </cell>
          <cell r="M600">
            <v>43562.784</v>
          </cell>
        </row>
        <row r="601">
          <cell r="F601" t="str">
            <v>510105002</v>
          </cell>
          <cell r="G601" t="str">
            <v>Bonificación Compensatoria Personal No Académico</v>
          </cell>
          <cell r="H601">
            <v>195220.041</v>
          </cell>
          <cell r="I601">
            <v>19522.004100000002</v>
          </cell>
          <cell r="J601">
            <v>303337</v>
          </cell>
          <cell r="K601">
            <v>303337</v>
          </cell>
          <cell r="L601">
            <v>1.038</v>
          </cell>
          <cell r="M601">
            <v>314863.80599999998</v>
          </cell>
        </row>
        <row r="602">
          <cell r="F602" t="str">
            <v>510105003</v>
          </cell>
          <cell r="G602" t="str">
            <v>Bonificación Compensatoria Personal Ley 15.076</v>
          </cell>
          <cell r="H602">
            <v>15932.630999999999</v>
          </cell>
          <cell r="I602">
            <v>1593.2631000000001</v>
          </cell>
          <cell r="J602">
            <v>15933</v>
          </cell>
          <cell r="K602">
            <v>15933</v>
          </cell>
          <cell r="L602">
            <v>1.038</v>
          </cell>
          <cell r="M602">
            <v>16538.454000000002</v>
          </cell>
        </row>
        <row r="603">
          <cell r="F603" t="str">
            <v>510201007</v>
          </cell>
          <cell r="G603" t="str">
            <v>Gastos Notariales</v>
          </cell>
          <cell r="H603">
            <v>261.2</v>
          </cell>
          <cell r="I603">
            <v>56.62</v>
          </cell>
          <cell r="J603">
            <v>362</v>
          </cell>
          <cell r="K603">
            <v>362</v>
          </cell>
          <cell r="L603">
            <v>1.038</v>
          </cell>
          <cell r="M603">
            <v>375.75600000000003</v>
          </cell>
        </row>
        <row r="604">
          <cell r="F604" t="str">
            <v>510201008</v>
          </cell>
          <cell r="G604" t="str">
            <v>Gastos de Comercio Exterior</v>
          </cell>
          <cell r="H604">
            <v>982.50599999999997</v>
          </cell>
          <cell r="I604">
            <v>98.250600000000006</v>
          </cell>
          <cell r="J604">
            <v>2116</v>
          </cell>
          <cell r="K604">
            <v>2116</v>
          </cell>
          <cell r="L604">
            <v>1.038</v>
          </cell>
          <cell r="M604">
            <v>2196.4079999999999</v>
          </cell>
        </row>
        <row r="605">
          <cell r="F605" t="str">
            <v>510201009</v>
          </cell>
          <cell r="G605" t="str">
            <v>Seguros Varios</v>
          </cell>
          <cell r="H605">
            <v>1929.4580000000001</v>
          </cell>
          <cell r="I605">
            <v>192.94579999999999</v>
          </cell>
          <cell r="J605">
            <v>2558</v>
          </cell>
          <cell r="K605">
            <v>2558</v>
          </cell>
          <cell r="L605">
            <v>1.038</v>
          </cell>
          <cell r="M605">
            <v>2655.2040000000002</v>
          </cell>
        </row>
        <row r="606">
          <cell r="F606" t="str">
            <v>510201010</v>
          </cell>
          <cell r="G606" t="str">
            <v>Comisiones por Cobranza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1.038</v>
          </cell>
          <cell r="M606">
            <v>0</v>
          </cell>
        </row>
        <row r="607">
          <cell r="F607" t="str">
            <v>510201024</v>
          </cell>
          <cell r="G607" t="str">
            <v>Gastos Comunes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1.038</v>
          </cell>
          <cell r="M607">
            <v>0</v>
          </cell>
        </row>
        <row r="608">
          <cell r="F608" t="str">
            <v>510201037</v>
          </cell>
          <cell r="G608" t="str">
            <v>Gastos de Aduanas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1.038</v>
          </cell>
          <cell r="M608">
            <v>0</v>
          </cell>
        </row>
        <row r="609">
          <cell r="F609" t="str">
            <v>510201038</v>
          </cell>
          <cell r="G609" t="str">
            <v>Credenciales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1.038</v>
          </cell>
          <cell r="M609">
            <v>0</v>
          </cell>
        </row>
        <row r="610">
          <cell r="F610" t="str">
            <v>510201040</v>
          </cell>
          <cell r="G610" t="str">
            <v>Derechos Municipales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1.038</v>
          </cell>
          <cell r="M610">
            <v>0</v>
          </cell>
        </row>
        <row r="611">
          <cell r="F611" t="str">
            <v>510201042</v>
          </cell>
          <cell r="G611" t="str">
            <v>Informes Comerciales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1.038</v>
          </cell>
          <cell r="M611">
            <v>0</v>
          </cell>
        </row>
        <row r="612">
          <cell r="F612" t="str">
            <v>510201043</v>
          </cell>
          <cell r="G612" t="str">
            <v>Derechos de Marca</v>
          </cell>
          <cell r="H612">
            <v>3574.9430000000002</v>
          </cell>
          <cell r="I612">
            <v>357.49430000000001</v>
          </cell>
          <cell r="J612">
            <v>4019</v>
          </cell>
          <cell r="K612">
            <v>4019</v>
          </cell>
          <cell r="L612">
            <v>1.038</v>
          </cell>
          <cell r="M612">
            <v>4171.7219999999998</v>
          </cell>
        </row>
        <row r="613">
          <cell r="F613" t="str">
            <v>510201044</v>
          </cell>
          <cell r="G613" t="str">
            <v>Innovaciones Universitarias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1.038</v>
          </cell>
          <cell r="M613">
            <v>0</v>
          </cell>
        </row>
        <row r="614">
          <cell r="F614" t="str">
            <v>510201045</v>
          </cell>
          <cell r="G614" t="str">
            <v>Gastos de Administración Alumno en el Exterior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1.038</v>
          </cell>
          <cell r="M614">
            <v>0</v>
          </cell>
        </row>
        <row r="615">
          <cell r="F615" t="str">
            <v>510201046</v>
          </cell>
          <cell r="G615" t="str">
            <v>Derecho de Autor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1.038</v>
          </cell>
          <cell r="M615">
            <v>0</v>
          </cell>
        </row>
        <row r="616">
          <cell r="F616" t="str">
            <v>510201047</v>
          </cell>
          <cell r="G616" t="str">
            <v>Anulación Intereses Deveng.Arancel Años Anteriores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1.038</v>
          </cell>
          <cell r="M616">
            <v>0</v>
          </cell>
        </row>
        <row r="617">
          <cell r="F617" t="str">
            <v>510204005</v>
          </cell>
          <cell r="G617" t="str">
            <v>Castigo Documentos Protestados</v>
          </cell>
          <cell r="H617">
            <v>128311.198</v>
          </cell>
          <cell r="I617">
            <v>31590.2428</v>
          </cell>
          <cell r="J617">
            <v>0</v>
          </cell>
          <cell r="K617">
            <v>0</v>
          </cell>
          <cell r="L617">
            <v>1.038</v>
          </cell>
          <cell r="M617">
            <v>0</v>
          </cell>
        </row>
        <row r="618">
          <cell r="F618" t="str">
            <v>510214006</v>
          </cell>
          <cell r="G618" t="str">
            <v>Castigo Fondo Fijo a Rendir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1.038</v>
          </cell>
          <cell r="M618">
            <v>0</v>
          </cell>
        </row>
        <row r="619">
          <cell r="F619" t="str">
            <v>510214011</v>
          </cell>
          <cell r="G619" t="str">
            <v>Condonación Aranceles Años Anteriores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1.038</v>
          </cell>
          <cell r="M619">
            <v>0</v>
          </cell>
        </row>
        <row r="620">
          <cell r="F620" t="str">
            <v>510215001</v>
          </cell>
          <cell r="G620" t="str">
            <v>I.V.A. Crédito Fiscal</v>
          </cell>
          <cell r="H620">
            <v>787703.00100000005</v>
          </cell>
          <cell r="I620">
            <v>193578.7691</v>
          </cell>
          <cell r="J620">
            <v>0</v>
          </cell>
          <cell r="K620">
            <v>0</v>
          </cell>
          <cell r="L620">
            <v>1.038</v>
          </cell>
          <cell r="M620">
            <v>0</v>
          </cell>
        </row>
        <row r="621">
          <cell r="F621" t="str">
            <v>510215005</v>
          </cell>
          <cell r="G621" t="str">
            <v>Otros Impuestos sin Derecho a Crédito</v>
          </cell>
          <cell r="H621">
            <v>2314.989</v>
          </cell>
          <cell r="I621">
            <v>520.87890000000004</v>
          </cell>
          <cell r="J621">
            <v>2748</v>
          </cell>
          <cell r="K621">
            <v>2748</v>
          </cell>
          <cell r="L621">
            <v>1.038</v>
          </cell>
          <cell r="M621">
            <v>2852.424</v>
          </cell>
        </row>
        <row r="622">
          <cell r="F622" t="str">
            <v>510219001</v>
          </cell>
          <cell r="G622" t="str">
            <v>Capacitación SENCE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1.038</v>
          </cell>
          <cell r="M622">
            <v>0</v>
          </cell>
        </row>
        <row r="623">
          <cell r="F623" t="str">
            <v>520103001</v>
          </cell>
          <cell r="G623" t="str">
            <v>Gastos Bancarios Operación en Pesos</v>
          </cell>
          <cell r="H623">
            <v>8311.7849999999999</v>
          </cell>
          <cell r="I623">
            <v>1468.1735000000001</v>
          </cell>
          <cell r="J623">
            <v>11006</v>
          </cell>
          <cell r="K623">
            <v>11006</v>
          </cell>
          <cell r="L623">
            <v>1.038</v>
          </cell>
          <cell r="M623">
            <v>11424.228000000001</v>
          </cell>
        </row>
        <row r="624">
          <cell r="F624" t="str">
            <v>520103002</v>
          </cell>
          <cell r="G624" t="str">
            <v>Impuesto Timbre Pagar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1.038</v>
          </cell>
          <cell r="M624">
            <v>0</v>
          </cell>
        </row>
        <row r="625">
          <cell r="F625" t="str">
            <v>520104002</v>
          </cell>
          <cell r="G625" t="str">
            <v>Otros Gastos Financieros Judiciales  [Gtos. Financieros]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1.038</v>
          </cell>
          <cell r="M625">
            <v>0</v>
          </cell>
        </row>
        <row r="626">
          <cell r="F626" t="str">
            <v>520104003</v>
          </cell>
          <cell r="G626" t="str">
            <v>Descuento por Pronto Pago (Aranceles)</v>
          </cell>
          <cell r="H626">
            <v>0</v>
          </cell>
          <cell r="I626">
            <v>0</v>
          </cell>
          <cell r="K626">
            <v>0</v>
          </cell>
          <cell r="L626">
            <v>1.038</v>
          </cell>
          <cell r="M626">
            <v>0</v>
          </cell>
        </row>
        <row r="627">
          <cell r="F627" t="str">
            <v>520104005</v>
          </cell>
          <cell r="G627" t="str">
            <v>Gastos Judiciales  [Gtos. Financieros]</v>
          </cell>
          <cell r="H627">
            <v>9805.2549999999992</v>
          </cell>
          <cell r="I627">
            <v>980.52549999999997</v>
          </cell>
          <cell r="J627">
            <v>11024</v>
          </cell>
          <cell r="K627">
            <v>11024</v>
          </cell>
          <cell r="L627">
            <v>1.038</v>
          </cell>
          <cell r="M627">
            <v>11442.912</v>
          </cell>
        </row>
        <row r="628">
          <cell r="F628" t="str">
            <v>520104007</v>
          </cell>
          <cell r="G628" t="str">
            <v>Intereses y Comisiones  [Gtos. Financieros]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1.038</v>
          </cell>
          <cell r="M628">
            <v>0</v>
          </cell>
        </row>
        <row r="629">
          <cell r="F629" t="str">
            <v>520104008</v>
          </cell>
          <cell r="G629" t="str">
            <v>Restitución Descuento Arancel Años Anteriores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1.038</v>
          </cell>
          <cell r="M629">
            <v>0</v>
          </cell>
        </row>
        <row r="630">
          <cell r="F630" t="str">
            <v>520205006</v>
          </cell>
          <cell r="G630" t="str">
            <v>Pérdida por Venta con Leaseback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1.038</v>
          </cell>
          <cell r="M630">
            <v>0</v>
          </cell>
        </row>
        <row r="631">
          <cell r="F631" t="str">
            <v>520206001</v>
          </cell>
          <cell r="G631" t="str">
            <v>Imprevistos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1.038</v>
          </cell>
          <cell r="M631">
            <v>0</v>
          </cell>
        </row>
        <row r="632">
          <cell r="F632" t="str">
            <v>520207001</v>
          </cell>
          <cell r="G632" t="str">
            <v>Garantías Hechas Efectivas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1.038</v>
          </cell>
          <cell r="M632">
            <v>0</v>
          </cell>
        </row>
        <row r="633">
          <cell r="F633" t="str">
            <v>520207004</v>
          </cell>
          <cell r="G633" t="str">
            <v>Pérdida en Empresas Relacionadas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1.038</v>
          </cell>
          <cell r="M633">
            <v>0</v>
          </cell>
        </row>
        <row r="634">
          <cell r="F634" t="str">
            <v>520207006</v>
          </cell>
          <cell r="G634" t="str">
            <v>Devolución Convenio Funcionarios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1.038</v>
          </cell>
          <cell r="M634">
            <v>0</v>
          </cell>
        </row>
        <row r="635">
          <cell r="F635" t="str">
            <v>520207008</v>
          </cell>
          <cell r="G635" t="str">
            <v>Disminución de Ingresos Aranceles Postgrado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  <cell r="L635">
            <v>1.038</v>
          </cell>
          <cell r="M635">
            <v>0</v>
          </cell>
        </row>
        <row r="636">
          <cell r="F636" t="str">
            <v>520207010</v>
          </cell>
          <cell r="G636" t="str">
            <v>Indemnización Art.148 Ley 18.834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1.038</v>
          </cell>
          <cell r="M636">
            <v>0</v>
          </cell>
        </row>
        <row r="637">
          <cell r="F637" t="str">
            <v>520207011</v>
          </cell>
          <cell r="G637" t="str">
            <v>Pérdida por diferencia de cambio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1.038</v>
          </cell>
          <cell r="M637">
            <v>0</v>
          </cell>
        </row>
        <row r="638">
          <cell r="F638" t="str">
            <v>520207014</v>
          </cell>
          <cell r="G638" t="str">
            <v>Devolución Excedentes Proyectos de Investig.</v>
          </cell>
          <cell r="H638">
            <v>67034.824999999997</v>
          </cell>
          <cell r="I638">
            <v>6817.5145000000002</v>
          </cell>
          <cell r="J638">
            <v>67149</v>
          </cell>
          <cell r="K638">
            <v>67149</v>
          </cell>
          <cell r="L638">
            <v>1.038</v>
          </cell>
          <cell r="M638">
            <v>69700.661999999997</v>
          </cell>
        </row>
        <row r="639">
          <cell r="F639" t="str">
            <v>520207015</v>
          </cell>
          <cell r="G639" t="str">
            <v>Anulación por Servicios no Realizados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1.038</v>
          </cell>
          <cell r="M639">
            <v>0</v>
          </cell>
        </row>
        <row r="640">
          <cell r="F640" t="str">
            <v>520207016</v>
          </cell>
          <cell r="G640" t="str">
            <v xml:space="preserve">Premios </v>
          </cell>
          <cell r="H640">
            <v>29030.161</v>
          </cell>
          <cell r="I640">
            <v>3274.5990999999999</v>
          </cell>
          <cell r="J640">
            <v>30009</v>
          </cell>
          <cell r="K640">
            <v>30009</v>
          </cell>
          <cell r="L640">
            <v>1.038</v>
          </cell>
          <cell r="M640">
            <v>31149.342000000001</v>
          </cell>
        </row>
        <row r="641">
          <cell r="F641" t="str">
            <v>520207018</v>
          </cell>
          <cell r="G641" t="str">
            <v>Indemnización  Ley Nº 20.044/2005. Art. 4º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1.038</v>
          </cell>
          <cell r="M641">
            <v>0</v>
          </cell>
        </row>
        <row r="642">
          <cell r="F642" t="str">
            <v>520207019</v>
          </cell>
          <cell r="G642" t="str">
            <v>Devolución de Becas PSU-Beca JUNAEB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1.038</v>
          </cell>
          <cell r="M642">
            <v>0</v>
          </cell>
        </row>
        <row r="643">
          <cell r="F643" t="str">
            <v>8502</v>
          </cell>
          <cell r="G643" t="str">
            <v>Gtos.Com.Cobranza Arancel/Gtos.Cobranza FSCU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1.038</v>
          </cell>
          <cell r="M643">
            <v>0</v>
          </cell>
        </row>
        <row r="644">
          <cell r="F644" t="str">
            <v>520207023</v>
          </cell>
          <cell r="G644" t="str">
            <v>Devolución de Aportes FONIS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1.038</v>
          </cell>
          <cell r="M644">
            <v>0</v>
          </cell>
        </row>
        <row r="645">
          <cell r="F645" t="str">
            <v>520207024</v>
          </cell>
          <cell r="G645" t="str">
            <v>Devolución Aporte Proyectos INNOVA Chile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1.038</v>
          </cell>
          <cell r="M645">
            <v>0</v>
          </cell>
        </row>
        <row r="646">
          <cell r="F646" t="str">
            <v>520207028</v>
          </cell>
          <cell r="G646" t="str">
            <v>Gastos Aranceles Años Anteriores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1.038</v>
          </cell>
          <cell r="M646">
            <v>0</v>
          </cell>
        </row>
        <row r="647">
          <cell r="F647" t="str">
            <v>520207029</v>
          </cell>
          <cell r="G647" t="str">
            <v>Incentivo al Retiro Ley N° 20.374 Personal Afecto Ley N° 15.076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1.038</v>
          </cell>
          <cell r="M647">
            <v>0</v>
          </cell>
        </row>
        <row r="648">
          <cell r="F648" t="str">
            <v>520207030</v>
          </cell>
          <cell r="G648" t="str">
            <v>Incentivo al Retiro Ley N° 20.374 Personal No Académico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1.038</v>
          </cell>
          <cell r="M648">
            <v>0</v>
          </cell>
        </row>
        <row r="649">
          <cell r="F649" t="str">
            <v>520207031</v>
          </cell>
          <cell r="G649" t="str">
            <v>Incentivo al Retiro Ley N° 20.374 Personal Académico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1.038</v>
          </cell>
          <cell r="M649">
            <v>0</v>
          </cell>
        </row>
        <row r="650">
          <cell r="F650" t="str">
            <v>520207032</v>
          </cell>
          <cell r="G650" t="str">
            <v>Devolución de Aporte de Entidades Públicas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1.038</v>
          </cell>
          <cell r="M650">
            <v>0</v>
          </cell>
        </row>
        <row r="651">
          <cell r="F651" t="str">
            <v>520207033</v>
          </cell>
          <cell r="G651" t="str">
            <v>Devolución de AporteProyectos Mecesup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1.038</v>
          </cell>
          <cell r="M651">
            <v>0</v>
          </cell>
        </row>
        <row r="652">
          <cell r="F652" t="str">
            <v>520207034</v>
          </cell>
          <cell r="G652" t="str">
            <v>Indemnización por Accidentes del Trabajo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  <cell r="L652">
            <v>1.038</v>
          </cell>
          <cell r="M652">
            <v>0</v>
          </cell>
        </row>
        <row r="653">
          <cell r="F653" t="str">
            <v>520208001</v>
          </cell>
          <cell r="G653" t="str">
            <v>Multas e Intereses Imposiciones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1.038</v>
          </cell>
          <cell r="M653">
            <v>0</v>
          </cell>
        </row>
        <row r="654">
          <cell r="F654" t="str">
            <v>520208002</v>
          </cell>
          <cell r="G654" t="str">
            <v>Multas e Intereses Impuestos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1.038</v>
          </cell>
          <cell r="M654">
            <v>0</v>
          </cell>
        </row>
        <row r="655">
          <cell r="F655" t="str">
            <v>520208003</v>
          </cell>
          <cell r="G655" t="str">
            <v>Otras Multas e Intereses</v>
          </cell>
          <cell r="H655">
            <v>0</v>
          </cell>
          <cell r="I655">
            <v>0</v>
          </cell>
          <cell r="J655">
            <v>0</v>
          </cell>
          <cell r="K655">
            <v>0</v>
          </cell>
          <cell r="L655">
            <v>1.038</v>
          </cell>
          <cell r="M655">
            <v>0</v>
          </cell>
        </row>
        <row r="656">
          <cell r="F656" t="str">
            <v>520209005</v>
          </cell>
          <cell r="G656" t="str">
            <v>Perdida por Diferencia de Cambio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1.038</v>
          </cell>
          <cell r="M656">
            <v>0</v>
          </cell>
        </row>
        <row r="657">
          <cell r="F657" t="str">
            <v>520213055</v>
          </cell>
          <cell r="G657" t="str">
            <v>Compra Directa Estampillas U. Organismo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1.038</v>
          </cell>
          <cell r="M657">
            <v>0</v>
          </cell>
        </row>
        <row r="658">
          <cell r="F658" t="str">
            <v>520213137</v>
          </cell>
          <cell r="G658" t="str">
            <v>Devolución Bonos y Aguinaldos Años Anteriores</v>
          </cell>
          <cell r="H658">
            <v>299.39600000000002</v>
          </cell>
          <cell r="I658">
            <v>29.939599999999999</v>
          </cell>
          <cell r="J658">
            <v>0</v>
          </cell>
          <cell r="K658">
            <v>0</v>
          </cell>
          <cell r="L658">
            <v>1.038</v>
          </cell>
          <cell r="M658">
            <v>0</v>
          </cell>
        </row>
        <row r="659">
          <cell r="F659" t="str">
            <v>520214001</v>
          </cell>
          <cell r="G659" t="str">
            <v>Traspaso de Recursos   [Operac. Interorg.]</v>
          </cell>
          <cell r="H659">
            <v>33335</v>
          </cell>
          <cell r="I659">
            <v>3333.5</v>
          </cell>
          <cell r="J659">
            <v>0</v>
          </cell>
          <cell r="K659">
            <v>0</v>
          </cell>
          <cell r="L659">
            <v>1.038</v>
          </cell>
          <cell r="M659">
            <v>0</v>
          </cell>
        </row>
        <row r="660">
          <cell r="F660" t="str">
            <v>520214002</v>
          </cell>
          <cell r="G660" t="str">
            <v>Traspaso de Recursos Fondef  [Operac. Interorg.]</v>
          </cell>
          <cell r="H660">
            <v>0</v>
          </cell>
          <cell r="I660">
            <v>0</v>
          </cell>
          <cell r="J660">
            <v>0</v>
          </cell>
          <cell r="K660">
            <v>0</v>
          </cell>
          <cell r="L660">
            <v>1.038</v>
          </cell>
          <cell r="M660">
            <v>0</v>
          </cell>
        </row>
        <row r="661">
          <cell r="F661" t="str">
            <v>520214004</v>
          </cell>
          <cell r="G661" t="str">
            <v>Compras Internas    [Operac. Interorg.]</v>
          </cell>
          <cell r="H661">
            <v>174487.98699999999</v>
          </cell>
          <cell r="I661">
            <v>29740.618699999999</v>
          </cell>
          <cell r="J661">
            <v>210471</v>
          </cell>
          <cell r="K661">
            <v>210471</v>
          </cell>
          <cell r="L661">
            <v>1.038</v>
          </cell>
          <cell r="M661">
            <v>218468.89800000002</v>
          </cell>
        </row>
        <row r="662">
          <cell r="F662" t="str">
            <v>520214006</v>
          </cell>
          <cell r="G662" t="str">
            <v>Intereses Depósitos a Plazos   [Operac. Interorg.]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1.038</v>
          </cell>
          <cell r="M662">
            <v>0</v>
          </cell>
        </row>
        <row r="663">
          <cell r="F663" t="str">
            <v>520214007</v>
          </cell>
          <cell r="G663" t="str">
            <v>Correción Monetaria Dep. a Plazo  (Contable) [Operac. Interorg.]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1.038</v>
          </cell>
          <cell r="M663">
            <v>0</v>
          </cell>
        </row>
        <row r="664">
          <cell r="F664" t="str">
            <v>520214014</v>
          </cell>
          <cell r="G664" t="str">
            <v xml:space="preserve">FONDEF Gasto de Administración 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1.038</v>
          </cell>
          <cell r="M664">
            <v>0</v>
          </cell>
        </row>
        <row r="665">
          <cell r="F665" t="str">
            <v>520214027</v>
          </cell>
          <cell r="G665" t="str">
            <v>Recursos de Años Anteriores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  <cell r="L665">
            <v>1.038</v>
          </cell>
          <cell r="M665">
            <v>0</v>
          </cell>
        </row>
        <row r="666">
          <cell r="F666" t="str">
            <v>520214038</v>
          </cell>
          <cell r="G666" t="str">
            <v>Intereses Préstamos Internos a Organismos [Operac. Interorg.]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  <cell r="L666">
            <v>1.038</v>
          </cell>
          <cell r="M666">
            <v>0</v>
          </cell>
        </row>
        <row r="667">
          <cell r="F667" t="str">
            <v>520214039</v>
          </cell>
          <cell r="G667" t="str">
            <v>Corrección Monetaria Prést. Organismos [Operac. Interorg.]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1.038</v>
          </cell>
          <cell r="M667">
            <v>0</v>
          </cell>
        </row>
        <row r="668">
          <cell r="F668" t="str">
            <v>8547</v>
          </cell>
          <cell r="G668" t="str">
            <v>Otros Gastos / Gastos EEFF Auditados</v>
          </cell>
          <cell r="H668">
            <v>0</v>
          </cell>
          <cell r="I668">
            <v>0</v>
          </cell>
          <cell r="J668">
            <v>0</v>
          </cell>
          <cell r="K668">
            <v>0</v>
          </cell>
          <cell r="L668">
            <v>1.038</v>
          </cell>
          <cell r="M668">
            <v>0</v>
          </cell>
        </row>
        <row r="669">
          <cell r="F669" t="str">
            <v>520214041</v>
          </cell>
          <cell r="G669" t="str">
            <v>FONDEF Gtos. de Administr. Superior 50% N.C.[Operac. Interorg.]</v>
          </cell>
          <cell r="H669">
            <v>49445.069000000003</v>
          </cell>
          <cell r="I669">
            <v>4944.5069000000003</v>
          </cell>
          <cell r="J669">
            <v>49445</v>
          </cell>
          <cell r="K669">
            <v>49445</v>
          </cell>
          <cell r="L669">
            <v>1.038</v>
          </cell>
          <cell r="M669">
            <v>51323.91</v>
          </cell>
        </row>
        <row r="670">
          <cell r="F670" t="str">
            <v>520214042</v>
          </cell>
          <cell r="G670" t="str">
            <v>FONDEF Gasto de Administr. 50% Orga. [Operac. Interorg.]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1.038</v>
          </cell>
          <cell r="M670">
            <v>0</v>
          </cell>
        </row>
        <row r="671">
          <cell r="F671" t="str">
            <v>520214043</v>
          </cell>
          <cell r="G671" t="str">
            <v>FONDEF Gasto de Administr. 50% Organismo [Operac. Interorg.]</v>
          </cell>
          <cell r="H671">
            <v>49445.07</v>
          </cell>
          <cell r="I671">
            <v>4944.5069999999996</v>
          </cell>
          <cell r="J671">
            <v>49445</v>
          </cell>
          <cell r="K671">
            <v>49445</v>
          </cell>
          <cell r="L671">
            <v>1.038</v>
          </cell>
          <cell r="M671">
            <v>51323.91</v>
          </cell>
        </row>
        <row r="672">
          <cell r="F672" t="str">
            <v>520214050</v>
          </cell>
          <cell r="G672" t="str">
            <v>Traspaso MECESUP  [Operac. Interorg.]</v>
          </cell>
          <cell r="H672">
            <v>33357.317000000003</v>
          </cell>
          <cell r="I672">
            <v>3335.7317000000003</v>
          </cell>
          <cell r="J672">
            <v>66765</v>
          </cell>
          <cell r="K672">
            <v>66765</v>
          </cell>
          <cell r="L672">
            <v>1.038</v>
          </cell>
          <cell r="M672">
            <v>69302.070000000007</v>
          </cell>
        </row>
        <row r="673">
          <cell r="F673" t="str">
            <v>520214051</v>
          </cell>
          <cell r="G673" t="str">
            <v>Atención Alumnos Medicina. Resolución 104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1.038</v>
          </cell>
          <cell r="M673">
            <v>0</v>
          </cell>
        </row>
        <row r="674">
          <cell r="F674" t="str">
            <v>520214052</v>
          </cell>
          <cell r="G674" t="str">
            <v xml:space="preserve">Transferencia por Overhead (emisor) 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1.038</v>
          </cell>
          <cell r="M674">
            <v>0</v>
          </cell>
        </row>
        <row r="675">
          <cell r="F675" t="str">
            <v>520214055</v>
          </cell>
          <cell r="G675" t="str">
            <v>Becas Arancel Financ. por Organismos (FGT) [Operac. Inter]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1.038</v>
          </cell>
          <cell r="M675">
            <v>0</v>
          </cell>
        </row>
        <row r="676">
          <cell r="F676" t="str">
            <v>520214065</v>
          </cell>
          <cell r="G676" t="str">
            <v>Traspaso de Recursos Vta. De Base DEMRE [Operac. Inter]</v>
          </cell>
          <cell r="H676">
            <v>0</v>
          </cell>
          <cell r="I676">
            <v>0</v>
          </cell>
          <cell r="J676">
            <v>0</v>
          </cell>
          <cell r="K676">
            <v>0</v>
          </cell>
          <cell r="L676">
            <v>1.038</v>
          </cell>
          <cell r="M676">
            <v>0</v>
          </cell>
        </row>
        <row r="677">
          <cell r="F677" t="str">
            <v>520214067</v>
          </cell>
          <cell r="G677" t="str">
            <v>Traspaso de Recursos Entre Centro de Costos [Operac.Intra]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1.038</v>
          </cell>
          <cell r="M677">
            <v>0</v>
          </cell>
        </row>
        <row r="678">
          <cell r="F678" t="str">
            <v>520214068</v>
          </cell>
          <cell r="G678" t="str">
            <v>Traspaso de Recursos Casa Central (VAEGI) [Operac. Inter]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1.038</v>
          </cell>
          <cell r="M678">
            <v>0</v>
          </cell>
        </row>
        <row r="679">
          <cell r="F679" t="str">
            <v>520214069</v>
          </cell>
          <cell r="G679" t="str">
            <v>Traspaso de Recursos - VAEGI  [Operac. Inter]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1.038</v>
          </cell>
          <cell r="M679">
            <v>0</v>
          </cell>
        </row>
        <row r="680">
          <cell r="F680" t="str">
            <v>520214070</v>
          </cell>
          <cell r="G680" t="str">
            <v>Operaciones Hospital - VAEGI  [Operac. Inter]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L680">
            <v>1.038</v>
          </cell>
          <cell r="M680">
            <v>0</v>
          </cell>
        </row>
        <row r="681">
          <cell r="F681" t="str">
            <v>520214071</v>
          </cell>
          <cell r="G681" t="str">
            <v>Corrección Monetaria  Fondos en Custodia (Contable)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  <cell r="L681">
            <v>1.038</v>
          </cell>
          <cell r="M681">
            <v>0</v>
          </cell>
        </row>
        <row r="682">
          <cell r="F682" t="str">
            <v>520214072</v>
          </cell>
          <cell r="G682" t="str">
            <v>Devolución Excedentes Proyectos Años Anteriores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  <cell r="L682">
            <v>1.038</v>
          </cell>
          <cell r="M682">
            <v>0</v>
          </cell>
        </row>
        <row r="683">
          <cell r="G683" t="str">
            <v>INTERNOS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  <cell r="L683">
            <v>1.038</v>
          </cell>
          <cell r="M683">
            <v>0</v>
          </cell>
        </row>
        <row r="684">
          <cell r="G684" t="str">
            <v>Otros [Transferencias a los Organismos]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M684">
            <v>0</v>
          </cell>
        </row>
        <row r="685">
          <cell r="F685" t="str">
            <v>211106035-211106036</v>
          </cell>
          <cell r="G685" t="str">
            <v>Préstamos Internos en Pesos (Capital)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1</v>
          </cell>
          <cell r="M685">
            <v>0</v>
          </cell>
        </row>
        <row r="686">
          <cell r="F686" t="str">
            <v>520213030</v>
          </cell>
          <cell r="G686" t="str">
            <v>Remesa S.I.L.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  <cell r="L686">
            <v>1</v>
          </cell>
          <cell r="M686">
            <v>0</v>
          </cell>
        </row>
        <row r="687">
          <cell r="F687" t="str">
            <v>520213135</v>
          </cell>
          <cell r="G687" t="str">
            <v>Reposición de Equipamiento Servicios Centrales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1</v>
          </cell>
          <cell r="M687">
            <v>0</v>
          </cell>
        </row>
        <row r="688">
          <cell r="F688" t="str">
            <v>520213045</v>
          </cell>
          <cell r="G688" t="str">
            <v>Aporte no Recurrente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  <cell r="L688">
            <v>1</v>
          </cell>
          <cell r="M688">
            <v>0</v>
          </cell>
        </row>
        <row r="689">
          <cell r="F689" t="str">
            <v>520213049</v>
          </cell>
          <cell r="G689" t="str">
            <v>Recursos F.D.I.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1</v>
          </cell>
          <cell r="M689">
            <v>0</v>
          </cell>
        </row>
        <row r="690">
          <cell r="F690" t="str">
            <v>520214040</v>
          </cell>
          <cell r="G690" t="str">
            <v>Programa Publicaciones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1</v>
          </cell>
          <cell r="M690">
            <v>0</v>
          </cell>
        </row>
        <row r="691">
          <cell r="F691" t="str">
            <v>520214064</v>
          </cell>
          <cell r="G691" t="str">
            <v>Aporte Organismos Bienes Inmuebles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  <cell r="L691">
            <v>1</v>
          </cell>
          <cell r="M691">
            <v>0</v>
          </cell>
        </row>
        <row r="692">
          <cell r="F692" t="str">
            <v>520216001</v>
          </cell>
          <cell r="G692" t="str">
            <v>Transferencias Aporte Institucional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L692">
            <v>1</v>
          </cell>
          <cell r="M692">
            <v>0</v>
          </cell>
        </row>
        <row r="693">
          <cell r="F693" t="str">
            <v>520216002</v>
          </cell>
          <cell r="G693" t="str">
            <v>Descentral. 50% Aranceles Años Anter.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  <cell r="L693">
            <v>1</v>
          </cell>
          <cell r="M693">
            <v>0</v>
          </cell>
        </row>
        <row r="694">
          <cell r="F694" t="str">
            <v>520216003</v>
          </cell>
          <cell r="G694" t="str">
            <v>Aporte AFI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1</v>
          </cell>
          <cell r="M694">
            <v>0</v>
          </cell>
        </row>
        <row r="695">
          <cell r="F695" t="str">
            <v>520216004</v>
          </cell>
          <cell r="G695" t="str">
            <v>Transferencias Aporte Aranceles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  <cell r="L695">
            <v>1</v>
          </cell>
          <cell r="M695">
            <v>0</v>
          </cell>
        </row>
        <row r="696">
          <cell r="F696" t="str">
            <v>∑  Ctas.Consol.</v>
          </cell>
          <cell r="G696" t="str">
            <v>Aguinaldos, Bonificaciones y Otros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1</v>
          </cell>
          <cell r="M696">
            <v>0</v>
          </cell>
        </row>
        <row r="697">
          <cell r="F697" t="str">
            <v>∑   De Progr.</v>
          </cell>
          <cell r="G697" t="str">
            <v>Programas Estudiantiles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1</v>
          </cell>
          <cell r="M697">
            <v>0</v>
          </cell>
        </row>
        <row r="698">
          <cell r="F698" t="str">
            <v>∑   De Progr.</v>
          </cell>
          <cell r="G698" t="str">
            <v>Programas De Desarrollo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1</v>
          </cell>
          <cell r="M698">
            <v>0</v>
          </cell>
        </row>
        <row r="699">
          <cell r="F699" t="str">
            <v>∑   De Progr.</v>
          </cell>
          <cell r="G699" t="str">
            <v>Programa Infraestructura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  <cell r="L699">
            <v>1</v>
          </cell>
          <cell r="M699">
            <v>0</v>
          </cell>
        </row>
        <row r="700">
          <cell r="F700" t="str">
            <v>211104011</v>
          </cell>
          <cell r="G700" t="str">
            <v>Overhead   2% sobre ingresos organismo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1</v>
          </cell>
          <cell r="M700">
            <v>0</v>
          </cell>
        </row>
        <row r="701">
          <cell r="F701" t="str">
            <v>211104012</v>
          </cell>
          <cell r="G701" t="str">
            <v xml:space="preserve">Overhead 3% Ingr. Postgrados 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  <cell r="L701">
            <v>1</v>
          </cell>
          <cell r="M701">
            <v>0</v>
          </cell>
        </row>
        <row r="702">
          <cell r="G702" t="str">
            <v>Operaciones Años Anteriores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  <cell r="L702">
            <v>1</v>
          </cell>
          <cell r="M702">
            <v>0</v>
          </cell>
        </row>
        <row r="703">
          <cell r="G703" t="str">
            <v>I.V.A. Institucional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  <cell r="L703">
            <v>1</v>
          </cell>
          <cell r="M703">
            <v>0</v>
          </cell>
        </row>
        <row r="705">
          <cell r="H705">
            <v>541204.20799999998</v>
          </cell>
          <cell r="I705">
            <v>110502.7528</v>
          </cell>
          <cell r="J705">
            <v>660878</v>
          </cell>
          <cell r="K705">
            <v>660878</v>
          </cell>
          <cell r="M705">
            <v>686000.50800000003</v>
          </cell>
        </row>
        <row r="706"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M706">
            <v>0</v>
          </cell>
        </row>
        <row r="707">
          <cell r="F707" t="str">
            <v>7813</v>
          </cell>
          <cell r="G707" t="str">
            <v>Transferencias Canal T.V.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  <cell r="L707">
            <v>1.038</v>
          </cell>
          <cell r="M707">
            <v>0</v>
          </cell>
        </row>
        <row r="708">
          <cell r="H708">
            <v>541204.20799999998</v>
          </cell>
          <cell r="I708">
            <v>73002.752800000002</v>
          </cell>
          <cell r="J708">
            <v>585878</v>
          </cell>
          <cell r="K708">
            <v>585878</v>
          </cell>
          <cell r="M708">
            <v>608150.50800000003</v>
          </cell>
        </row>
        <row r="709">
          <cell r="H709">
            <v>541204.20799999998</v>
          </cell>
          <cell r="I709">
            <v>73002.752800000002</v>
          </cell>
          <cell r="J709">
            <v>585878</v>
          </cell>
          <cell r="K709">
            <v>585878</v>
          </cell>
          <cell r="M709">
            <v>608150.50800000003</v>
          </cell>
        </row>
        <row r="710">
          <cell r="F710" t="str">
            <v>7901</v>
          </cell>
          <cell r="G710" t="str">
            <v>Becas Formación de Especialista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1.038</v>
          </cell>
          <cell r="M710">
            <v>0</v>
          </cell>
        </row>
        <row r="711">
          <cell r="F711" t="str">
            <v>520201001</v>
          </cell>
          <cell r="G711" t="str">
            <v>Unidades de Becas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1</v>
          </cell>
          <cell r="M711">
            <v>0</v>
          </cell>
        </row>
        <row r="712">
          <cell r="F712" t="str">
            <v>520201004</v>
          </cell>
          <cell r="G712" t="str">
            <v>Otras Becas Formación y Colaboración Académicos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1.038</v>
          </cell>
          <cell r="M712">
            <v>0</v>
          </cell>
        </row>
        <row r="713">
          <cell r="F713" t="str">
            <v>520201005</v>
          </cell>
          <cell r="G713" t="str">
            <v>Becas Tesistas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  <cell r="L713">
            <v>1.038</v>
          </cell>
          <cell r="M713">
            <v>0</v>
          </cell>
        </row>
        <row r="714">
          <cell r="F714" t="str">
            <v>520201006</v>
          </cell>
          <cell r="G714" t="str">
            <v>Becas y Aranceles Nivel Magister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1.038</v>
          </cell>
          <cell r="M714">
            <v>0</v>
          </cell>
        </row>
        <row r="715">
          <cell r="F715" t="str">
            <v>520201007</v>
          </cell>
          <cell r="G715" t="str">
            <v>Arancel Regular BID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1.038</v>
          </cell>
          <cell r="M715">
            <v>0</v>
          </cell>
        </row>
        <row r="716">
          <cell r="F716" t="str">
            <v>520201008</v>
          </cell>
          <cell r="G716" t="str">
            <v>Becas Colaboración Académicas</v>
          </cell>
          <cell r="H716">
            <v>3047.5239999999999</v>
          </cell>
          <cell r="I716">
            <v>304.75240000000002</v>
          </cell>
          <cell r="J716">
            <v>3048</v>
          </cell>
          <cell r="K716">
            <v>3048</v>
          </cell>
          <cell r="L716">
            <v>1.0409999999999999</v>
          </cell>
          <cell r="M716">
            <v>3172.9679999999998</v>
          </cell>
        </row>
        <row r="717">
          <cell r="F717" t="str">
            <v>520201009</v>
          </cell>
          <cell r="G717" t="str">
            <v>Becas Programa Movilidad Estudiantil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L717">
            <v>1.038</v>
          </cell>
          <cell r="M717">
            <v>0</v>
          </cell>
        </row>
        <row r="718">
          <cell r="F718" t="str">
            <v>520202001</v>
          </cell>
          <cell r="G718" t="str">
            <v>Becas de Estudios (PAE)</v>
          </cell>
          <cell r="H718">
            <v>538156.68400000001</v>
          </cell>
          <cell r="I718">
            <v>72698.000400000004</v>
          </cell>
          <cell r="J718">
            <v>582830</v>
          </cell>
          <cell r="K718">
            <v>582830</v>
          </cell>
          <cell r="L718">
            <v>1.038</v>
          </cell>
          <cell r="M718">
            <v>604977.54</v>
          </cell>
        </row>
        <row r="719">
          <cell r="F719" t="str">
            <v>520202002</v>
          </cell>
          <cell r="G719" t="str">
            <v>Becas de Alimentación (PAE)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1.038</v>
          </cell>
          <cell r="M719">
            <v>0</v>
          </cell>
        </row>
        <row r="720">
          <cell r="F720" t="str">
            <v>520202003</v>
          </cell>
          <cell r="G720" t="str">
            <v>Becas Exensión Convenio Internacional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1.038</v>
          </cell>
          <cell r="M720">
            <v>0</v>
          </cell>
        </row>
        <row r="721">
          <cell r="F721" t="str">
            <v>520202008</v>
          </cell>
          <cell r="G721" t="str">
            <v>Becas Exonerados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L721">
            <v>1.038</v>
          </cell>
          <cell r="M721">
            <v>0</v>
          </cell>
        </row>
        <row r="722">
          <cell r="F722" t="str">
            <v>520202010</v>
          </cell>
          <cell r="G722" t="str">
            <v>Bienestar y Asistencia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1.038</v>
          </cell>
          <cell r="M722">
            <v>0</v>
          </cell>
        </row>
        <row r="723">
          <cell r="F723" t="str">
            <v>8105</v>
          </cell>
          <cell r="G723" t="str">
            <v>Becas Exc.Académica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1.038</v>
          </cell>
          <cell r="M723">
            <v>0</v>
          </cell>
        </row>
        <row r="724">
          <cell r="F724" t="str">
            <v>8106</v>
          </cell>
          <cell r="G724" t="str">
            <v>Beca de Desempeño Laboral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  <cell r="L724">
            <v>1.038</v>
          </cell>
          <cell r="M724">
            <v>0</v>
          </cell>
        </row>
        <row r="725">
          <cell r="F725" t="str">
            <v>8406</v>
          </cell>
          <cell r="G725" t="str">
            <v>Becas Estudiantiles (Años Anteriores)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L725">
            <v>1.038</v>
          </cell>
          <cell r="M725">
            <v>0</v>
          </cell>
        </row>
        <row r="726"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M726">
            <v>0</v>
          </cell>
        </row>
        <row r="727">
          <cell r="F727" t="str">
            <v>520201003</v>
          </cell>
          <cell r="G727" t="str">
            <v>Becas Internos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L727">
            <v>1.038</v>
          </cell>
          <cell r="M727">
            <v>0</v>
          </cell>
        </row>
        <row r="728">
          <cell r="F728" t="str">
            <v>520202004</v>
          </cell>
          <cell r="G728" t="str">
            <v>Becas para Aranceles y/o Derechos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  <cell r="L728">
            <v>1.038</v>
          </cell>
          <cell r="M728">
            <v>0</v>
          </cell>
        </row>
        <row r="729">
          <cell r="F729" t="str">
            <v>8103</v>
          </cell>
          <cell r="G729" t="str">
            <v>Becas Exonerados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  <cell r="L729">
            <v>1.038</v>
          </cell>
          <cell r="M729">
            <v>0</v>
          </cell>
        </row>
        <row r="730">
          <cell r="F730" t="str">
            <v>520202006</v>
          </cell>
          <cell r="G730" t="str">
            <v>Beca Excelencia Académica Datsun Chile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1.038</v>
          </cell>
          <cell r="M730">
            <v>0</v>
          </cell>
        </row>
        <row r="731">
          <cell r="F731" t="str">
            <v>520202011</v>
          </cell>
          <cell r="G731" t="str">
            <v>Becas Alumnos Enseñanza Básica y Media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L731">
            <v>1.038</v>
          </cell>
          <cell r="M731">
            <v>0</v>
          </cell>
        </row>
        <row r="732">
          <cell r="F732" t="str">
            <v>520202013</v>
          </cell>
          <cell r="G732" t="str">
            <v>Restitución Beca Arancel Años Anteriores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L732">
            <v>1.038</v>
          </cell>
          <cell r="M732">
            <v>0</v>
          </cell>
        </row>
        <row r="733">
          <cell r="F733" t="str">
            <v>520203001</v>
          </cell>
          <cell r="G733" t="str">
            <v>Becas Aranceles (Internas)(Financiada Organismos)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1.038</v>
          </cell>
          <cell r="M733">
            <v>0</v>
          </cell>
        </row>
        <row r="734">
          <cell r="F734" t="str">
            <v>Dato</v>
          </cell>
          <cell r="G734" t="str">
            <v>BECAS INTERNAS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M734">
            <v>0</v>
          </cell>
        </row>
        <row r="735">
          <cell r="F735" t="str">
            <v>Dato</v>
          </cell>
          <cell r="G735" t="str">
            <v xml:space="preserve">Becas Externas de Pregrado MINEDUC 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M735">
            <v>0</v>
          </cell>
        </row>
        <row r="736"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1.038</v>
          </cell>
          <cell r="M736">
            <v>0</v>
          </cell>
        </row>
        <row r="737">
          <cell r="H737">
            <v>0</v>
          </cell>
          <cell r="I737">
            <v>0</v>
          </cell>
          <cell r="J737">
            <v>0</v>
          </cell>
          <cell r="K737">
            <v>0</v>
          </cell>
          <cell r="L737">
            <v>1.038</v>
          </cell>
          <cell r="M737">
            <v>0</v>
          </cell>
        </row>
        <row r="738">
          <cell r="H738">
            <v>0</v>
          </cell>
          <cell r="I738">
            <v>37500</v>
          </cell>
          <cell r="J738">
            <v>75000</v>
          </cell>
          <cell r="K738">
            <v>75000</v>
          </cell>
          <cell r="M738">
            <v>77850</v>
          </cell>
        </row>
        <row r="739"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</v>
          </cell>
        </row>
        <row r="740">
          <cell r="F740" t="str">
            <v>520210004</v>
          </cell>
          <cell r="G740" t="str">
            <v>Transferencia Consejo de Rectores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  <cell r="L740">
            <v>1.038</v>
          </cell>
          <cell r="M740">
            <v>0</v>
          </cell>
        </row>
        <row r="741"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M741">
            <v>0</v>
          </cell>
        </row>
        <row r="742">
          <cell r="F742" t="str">
            <v>7810</v>
          </cell>
          <cell r="G742" t="str">
            <v>Centros de Alumnos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1.038</v>
          </cell>
          <cell r="M742">
            <v>0</v>
          </cell>
        </row>
        <row r="743">
          <cell r="F743" t="str">
            <v>7811</v>
          </cell>
          <cell r="G743" t="str">
            <v>Transferencias Federación Estudiantes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1.038</v>
          </cell>
          <cell r="M743">
            <v>0</v>
          </cell>
        </row>
        <row r="744">
          <cell r="H744">
            <v>0</v>
          </cell>
          <cell r="I744">
            <v>37500</v>
          </cell>
          <cell r="J744">
            <v>75000</v>
          </cell>
          <cell r="K744">
            <v>75000</v>
          </cell>
          <cell r="M744">
            <v>77850</v>
          </cell>
        </row>
        <row r="745">
          <cell r="F745" t="str">
            <v>7804</v>
          </cell>
          <cell r="G745" t="str">
            <v>Organismos Internacionales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  <cell r="L745">
            <v>1.038</v>
          </cell>
          <cell r="M745">
            <v>0</v>
          </cell>
        </row>
        <row r="746">
          <cell r="F746" t="str">
            <v>520210003</v>
          </cell>
          <cell r="G746" t="str">
            <v>Otras Transferencias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1.038</v>
          </cell>
          <cell r="M746">
            <v>0</v>
          </cell>
        </row>
        <row r="747">
          <cell r="F747" t="str">
            <v>520210006</v>
          </cell>
          <cell r="G747" t="str">
            <v>Transferencias al Bienestar del Personal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1.038</v>
          </cell>
          <cell r="M747">
            <v>0</v>
          </cell>
        </row>
        <row r="748">
          <cell r="F748" t="str">
            <v>520210008</v>
          </cell>
          <cell r="G748" t="str">
            <v>Transf.Alumnos Préstamos Médicos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1.038</v>
          </cell>
          <cell r="M748">
            <v>0</v>
          </cell>
        </row>
        <row r="749">
          <cell r="F749" t="str">
            <v>520210010</v>
          </cell>
          <cell r="G749" t="str">
            <v>Aportes al Bienestar del Personal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1.038</v>
          </cell>
          <cell r="M749">
            <v>0</v>
          </cell>
        </row>
        <row r="750">
          <cell r="F750" t="str">
            <v>520210011</v>
          </cell>
          <cell r="G750" t="str">
            <v>Ayuda Visitantes Extranjeros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1.038</v>
          </cell>
          <cell r="M750">
            <v>0</v>
          </cell>
        </row>
        <row r="751">
          <cell r="F751" t="str">
            <v>520210013</v>
          </cell>
          <cell r="G751" t="str">
            <v>Transf. Proyecto Parque Científico y Tecnológico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1.038</v>
          </cell>
          <cell r="M751">
            <v>0</v>
          </cell>
        </row>
        <row r="752">
          <cell r="F752" t="str">
            <v>520210014</v>
          </cell>
          <cell r="G752" t="str">
            <v>Consorcio Universidades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1.038</v>
          </cell>
          <cell r="M752">
            <v>0</v>
          </cell>
        </row>
        <row r="753">
          <cell r="F753" t="str">
            <v>520210017</v>
          </cell>
          <cell r="G753" t="str">
            <v>Tranferencia I.U.E.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1.038</v>
          </cell>
          <cell r="M753">
            <v>0</v>
          </cell>
        </row>
        <row r="754">
          <cell r="F754" t="str">
            <v>520210018</v>
          </cell>
          <cell r="G754" t="str">
            <v>Transferencia Instituto de la Construcción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1.038</v>
          </cell>
          <cell r="M754">
            <v>0</v>
          </cell>
        </row>
        <row r="755">
          <cell r="F755" t="str">
            <v>520210019</v>
          </cell>
          <cell r="G755" t="str">
            <v>Transferencia Consejo de Seguridad Nacional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1.038</v>
          </cell>
          <cell r="M755">
            <v>0</v>
          </cell>
        </row>
        <row r="756">
          <cell r="F756" t="str">
            <v>520210022</v>
          </cell>
          <cell r="G756" t="str">
            <v>Aporte Fundación Puelma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1.038</v>
          </cell>
          <cell r="M756">
            <v>0</v>
          </cell>
        </row>
        <row r="757">
          <cell r="F757" t="str">
            <v>8705</v>
          </cell>
          <cell r="G757" t="str">
            <v>Traspaso Aporte Soc.Desarrollo y Gestión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  <cell r="L757">
            <v>1.038</v>
          </cell>
          <cell r="M757">
            <v>0</v>
          </cell>
        </row>
        <row r="758">
          <cell r="F758" t="str">
            <v>520210023</v>
          </cell>
          <cell r="G758" t="str">
            <v>Transferencias a Otras Universidades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1.038</v>
          </cell>
          <cell r="M758">
            <v>0</v>
          </cell>
        </row>
        <row r="759">
          <cell r="F759" t="str">
            <v>520210025</v>
          </cell>
          <cell r="G759" t="str">
            <v>Transferencias a Fundaciones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  <cell r="L759">
            <v>1.038</v>
          </cell>
          <cell r="M759">
            <v>0</v>
          </cell>
        </row>
        <row r="760">
          <cell r="F760" t="str">
            <v>520210024</v>
          </cell>
          <cell r="G760" t="str">
            <v>Aporte y Subvenciones a Fundaciones</v>
          </cell>
          <cell r="H760">
            <v>0</v>
          </cell>
          <cell r="I760">
            <v>37500</v>
          </cell>
          <cell r="J760">
            <v>75000</v>
          </cell>
          <cell r="K760">
            <v>75000</v>
          </cell>
          <cell r="L760">
            <v>1.038</v>
          </cell>
          <cell r="M760">
            <v>77850</v>
          </cell>
        </row>
        <row r="762">
          <cell r="H762">
            <v>1956969.6409999996</v>
          </cell>
          <cell r="I762">
            <v>273491.27309999999</v>
          </cell>
          <cell r="J762">
            <v>2394457</v>
          </cell>
          <cell r="K762">
            <v>2394457</v>
          </cell>
          <cell r="M762">
            <v>2485446.3659999999</v>
          </cell>
        </row>
        <row r="763">
          <cell r="H763">
            <v>1956969.6409999996</v>
          </cell>
          <cell r="I763">
            <v>273491.27309999999</v>
          </cell>
          <cell r="J763">
            <v>2394457</v>
          </cell>
          <cell r="K763">
            <v>2394457</v>
          </cell>
          <cell r="M763">
            <v>2485446.3659999999</v>
          </cell>
        </row>
        <row r="764">
          <cell r="H764">
            <v>1954320.2799999998</v>
          </cell>
          <cell r="I764">
            <v>273226.337</v>
          </cell>
          <cell r="J764">
            <v>2359826</v>
          </cell>
          <cell r="K764">
            <v>2359826</v>
          </cell>
          <cell r="M764">
            <v>2449499.3880000003</v>
          </cell>
        </row>
        <row r="765">
          <cell r="F765" t="str">
            <v>120301002</v>
          </cell>
          <cell r="G765" t="str">
            <v>Herramientas</v>
          </cell>
          <cell r="H765">
            <v>5160.951</v>
          </cell>
          <cell r="I765">
            <v>516.0951</v>
          </cell>
          <cell r="J765">
            <v>7372</v>
          </cell>
          <cell r="K765">
            <v>7372</v>
          </cell>
          <cell r="L765">
            <v>1.038</v>
          </cell>
          <cell r="M765">
            <v>7652.1360000000004</v>
          </cell>
        </row>
        <row r="766">
          <cell r="F766" t="str">
            <v>120301003</v>
          </cell>
          <cell r="G766" t="str">
            <v>Muebles y Enseres</v>
          </cell>
          <cell r="H766">
            <v>98346.714999999997</v>
          </cell>
          <cell r="I766">
            <v>21009.8285</v>
          </cell>
          <cell r="J766">
            <v>132495</v>
          </cell>
          <cell r="K766">
            <v>132495</v>
          </cell>
          <cell r="L766">
            <v>1.038</v>
          </cell>
          <cell r="M766">
            <v>137529.81</v>
          </cell>
        </row>
        <row r="767">
          <cell r="F767" t="str">
            <v>120301004</v>
          </cell>
          <cell r="G767" t="str">
            <v>Máquinas y Equipos</v>
          </cell>
          <cell r="H767">
            <v>1191303.8019999999</v>
          </cell>
          <cell r="I767">
            <v>168358.46919999999</v>
          </cell>
          <cell r="J767">
            <v>1404960</v>
          </cell>
          <cell r="K767">
            <v>1404960</v>
          </cell>
          <cell r="L767">
            <v>1.038</v>
          </cell>
          <cell r="M767">
            <v>1458348.48</v>
          </cell>
        </row>
        <row r="768">
          <cell r="F768" t="str">
            <v>120301005</v>
          </cell>
          <cell r="G768" t="str">
            <v>Bienes Excluidos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  <cell r="L768">
            <v>1.038</v>
          </cell>
          <cell r="M768">
            <v>0</v>
          </cell>
        </row>
        <row r="769">
          <cell r="F769" t="str">
            <v>120301006</v>
          </cell>
          <cell r="G769" t="str">
            <v>Obras de Arte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1.038</v>
          </cell>
          <cell r="M769">
            <v>0</v>
          </cell>
        </row>
        <row r="770">
          <cell r="F770" t="str">
            <v>120301007</v>
          </cell>
          <cell r="G770" t="str">
            <v>Equipamiento Científico Mayor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1.038</v>
          </cell>
          <cell r="M770">
            <v>0</v>
          </cell>
        </row>
        <row r="771">
          <cell r="F771" t="str">
            <v>8213</v>
          </cell>
          <cell r="G771" t="str">
            <v>Bienes No Inventariables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1.038</v>
          </cell>
          <cell r="M771">
            <v>0</v>
          </cell>
        </row>
        <row r="772">
          <cell r="F772" t="str">
            <v>120301009</v>
          </cell>
          <cell r="G772" t="str">
            <v>D° Aduana Internac. Equipos Química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1.038</v>
          </cell>
          <cell r="M772">
            <v>0</v>
          </cell>
        </row>
        <row r="773">
          <cell r="F773" t="str">
            <v>120301010</v>
          </cell>
          <cell r="G773" t="str">
            <v>Equipos Computacionales</v>
          </cell>
          <cell r="H773">
            <v>163318.47700000001</v>
          </cell>
          <cell r="I773">
            <v>30824.430700000001</v>
          </cell>
          <cell r="J773">
            <v>202694</v>
          </cell>
          <cell r="K773">
            <v>202694</v>
          </cell>
          <cell r="L773">
            <v>1.038</v>
          </cell>
          <cell r="M773">
            <v>210396.372</v>
          </cell>
        </row>
        <row r="774">
          <cell r="F774" t="str">
            <v>120401002</v>
          </cell>
          <cell r="G774" t="str">
            <v>Paquetes Computacionales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  <cell r="L774">
            <v>1.038</v>
          </cell>
          <cell r="M774">
            <v>0</v>
          </cell>
        </row>
        <row r="775">
          <cell r="F775" t="str">
            <v>120401003</v>
          </cell>
          <cell r="G775" t="str">
            <v>Maquinaria y Equipos en Comodato</v>
          </cell>
          <cell r="H775">
            <v>496190.33500000002</v>
          </cell>
          <cell r="I775">
            <v>52517.513500000001</v>
          </cell>
          <cell r="J775">
            <v>610849</v>
          </cell>
          <cell r="K775">
            <v>610849</v>
          </cell>
          <cell r="L775">
            <v>1.038</v>
          </cell>
          <cell r="M775">
            <v>634061.26199999999</v>
          </cell>
        </row>
        <row r="776">
          <cell r="F776" t="str">
            <v>120401008</v>
          </cell>
          <cell r="G776" t="str">
            <v>Vehículos en Comodato</v>
          </cell>
          <cell r="H776">
            <v>0</v>
          </cell>
          <cell r="I776">
            <v>0</v>
          </cell>
          <cell r="J776">
            <v>0</v>
          </cell>
          <cell r="K776">
            <v>0</v>
          </cell>
          <cell r="L776">
            <v>1.038</v>
          </cell>
          <cell r="M776">
            <v>0</v>
          </cell>
        </row>
        <row r="777">
          <cell r="F777" t="str">
            <v>120401006</v>
          </cell>
          <cell r="G777" t="str">
            <v>Muebles y Enseres en Comodato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L777">
            <v>1.038</v>
          </cell>
          <cell r="M777">
            <v>0</v>
          </cell>
        </row>
        <row r="778">
          <cell r="F778" t="str">
            <v>120402006</v>
          </cell>
          <cell r="G778" t="str">
            <v>Muebles y Enseres Donados</v>
          </cell>
          <cell r="H778">
            <v>0</v>
          </cell>
          <cell r="I778">
            <v>0</v>
          </cell>
          <cell r="J778">
            <v>1456</v>
          </cell>
          <cell r="K778">
            <v>1456</v>
          </cell>
          <cell r="L778">
            <v>1.038</v>
          </cell>
          <cell r="M778">
            <v>1511.328</v>
          </cell>
        </row>
        <row r="779">
          <cell r="F779" t="str">
            <v>120402007</v>
          </cell>
          <cell r="G779" t="str">
            <v>Maquinaria y Equipos Donados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L779">
            <v>1.038</v>
          </cell>
          <cell r="M779">
            <v>0</v>
          </cell>
        </row>
        <row r="780">
          <cell r="F780" t="str">
            <v>120402016</v>
          </cell>
          <cell r="G780" t="str">
            <v>Software Donados Fines Culturales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  <cell r="L780">
            <v>1.038</v>
          </cell>
          <cell r="M780">
            <v>0</v>
          </cell>
        </row>
        <row r="781">
          <cell r="F781" t="str">
            <v>120402018</v>
          </cell>
          <cell r="G781" t="str">
            <v>Equipos Computacionales Donados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1.038</v>
          </cell>
          <cell r="M781">
            <v>0</v>
          </cell>
        </row>
        <row r="782">
          <cell r="H782">
            <v>2233.1329999999998</v>
          </cell>
          <cell r="I782">
            <v>223.3133</v>
          </cell>
          <cell r="J782">
            <v>2512</v>
          </cell>
          <cell r="K782">
            <v>2512</v>
          </cell>
          <cell r="M782">
            <v>2607.4560000000001</v>
          </cell>
        </row>
        <row r="783">
          <cell r="F783" t="str">
            <v>120301001</v>
          </cell>
          <cell r="G783" t="str">
            <v>Vehículos</v>
          </cell>
          <cell r="H783">
            <v>2233.1329999999998</v>
          </cell>
          <cell r="I783">
            <v>223.3133</v>
          </cell>
          <cell r="J783">
            <v>2512</v>
          </cell>
          <cell r="K783">
            <v>2512</v>
          </cell>
          <cell r="L783">
            <v>1.038</v>
          </cell>
          <cell r="M783">
            <v>2607.4560000000001</v>
          </cell>
        </row>
        <row r="784"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M784">
            <v>0</v>
          </cell>
        </row>
        <row r="785">
          <cell r="F785" t="str">
            <v>120101001</v>
          </cell>
          <cell r="G785" t="str">
            <v>Terrenos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1.038</v>
          </cell>
          <cell r="M785">
            <v>0</v>
          </cell>
        </row>
        <row r="786">
          <cell r="F786" t="str">
            <v>120101002</v>
          </cell>
          <cell r="G786" t="str">
            <v>Predios Agrícolas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1.038</v>
          </cell>
          <cell r="M786">
            <v>0</v>
          </cell>
        </row>
        <row r="787">
          <cell r="F787" t="str">
            <v>120201003</v>
          </cell>
          <cell r="G787" t="str">
            <v>Instalaciones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1.038</v>
          </cell>
          <cell r="M787">
            <v>0</v>
          </cell>
        </row>
        <row r="788">
          <cell r="F788" t="str">
            <v>120202100</v>
          </cell>
          <cell r="G788" t="str">
            <v>Edificio Torre Bellavista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  <cell r="L788">
            <v>1.038</v>
          </cell>
          <cell r="M788">
            <v>0</v>
          </cell>
        </row>
        <row r="789">
          <cell r="F789" t="str">
            <v>120207001</v>
          </cell>
          <cell r="G789" t="str">
            <v>Obras en Construcción Planta Física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L789">
            <v>1.038</v>
          </cell>
          <cell r="M789">
            <v>0</v>
          </cell>
        </row>
        <row r="790">
          <cell r="F790" t="str">
            <v>12020xxxx</v>
          </cell>
          <cell r="G790" t="str">
            <v>Obras en Construcción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L790">
            <v>1.038</v>
          </cell>
          <cell r="M790">
            <v>0</v>
          </cell>
        </row>
        <row r="791"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</v>
          </cell>
        </row>
        <row r="792">
          <cell r="F792" t="str">
            <v>8209</v>
          </cell>
          <cell r="G792" t="str">
            <v>Mejora Planta Física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1.038</v>
          </cell>
          <cell r="M792">
            <v>0</v>
          </cell>
        </row>
        <row r="793">
          <cell r="F793" t="str">
            <v>8210</v>
          </cell>
          <cell r="G793" t="str">
            <v>Contrucción Bienes Raíces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1.038</v>
          </cell>
          <cell r="M793">
            <v>0</v>
          </cell>
        </row>
        <row r="794">
          <cell r="F794" t="str">
            <v>8220</v>
          </cell>
          <cell r="G794" t="str">
            <v>Obras Nuevas Mecesup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  <cell r="L794">
            <v>1.038</v>
          </cell>
          <cell r="M794">
            <v>0</v>
          </cell>
        </row>
        <row r="795">
          <cell r="F795" t="str">
            <v>8407</v>
          </cell>
          <cell r="G795" t="str">
            <v>Inversión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1.038</v>
          </cell>
          <cell r="M795">
            <v>0</v>
          </cell>
        </row>
        <row r="796">
          <cell r="H796">
            <v>416.22800000000001</v>
          </cell>
          <cell r="I796">
            <v>41.622800000000005</v>
          </cell>
          <cell r="J796">
            <v>32119</v>
          </cell>
          <cell r="K796">
            <v>32119</v>
          </cell>
          <cell r="M796">
            <v>33339.521999999997</v>
          </cell>
        </row>
        <row r="797">
          <cell r="F797" t="str">
            <v>120401001</v>
          </cell>
          <cell r="G797" t="str">
            <v>Activos en Leasing</v>
          </cell>
          <cell r="H797">
            <v>0</v>
          </cell>
          <cell r="I797">
            <v>0</v>
          </cell>
          <cell r="J797">
            <v>31651</v>
          </cell>
          <cell r="K797">
            <v>31651</v>
          </cell>
          <cell r="L797">
            <v>1.038</v>
          </cell>
          <cell r="M797">
            <v>32853.737999999998</v>
          </cell>
        </row>
        <row r="798">
          <cell r="F798" t="str">
            <v>520101003</v>
          </cell>
          <cell r="G798" t="str">
            <v>Intereses por Leasing</v>
          </cell>
          <cell r="H798">
            <v>416.22800000000001</v>
          </cell>
          <cell r="I798">
            <v>41.622800000000005</v>
          </cell>
          <cell r="J798">
            <v>468</v>
          </cell>
          <cell r="K798">
            <v>468</v>
          </cell>
          <cell r="L798">
            <v>1.038</v>
          </cell>
          <cell r="M798">
            <v>485.78399999999999</v>
          </cell>
        </row>
        <row r="799"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</v>
          </cell>
        </row>
        <row r="800"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M800">
            <v>0</v>
          </cell>
        </row>
        <row r="801"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</v>
          </cell>
        </row>
        <row r="802">
          <cell r="F802" t="str">
            <v>INTERNO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L802">
            <v>1.038</v>
          </cell>
          <cell r="M802">
            <v>0</v>
          </cell>
        </row>
        <row r="803">
          <cell r="H803">
            <v>0</v>
          </cell>
          <cell r="I803">
            <v>0</v>
          </cell>
          <cell r="J803">
            <v>0</v>
          </cell>
          <cell r="K803">
            <v>0</v>
          </cell>
          <cell r="M803">
            <v>0</v>
          </cell>
        </row>
        <row r="804">
          <cell r="F804" t="str">
            <v>xxxxx</v>
          </cell>
          <cell r="H804">
            <v>0</v>
          </cell>
          <cell r="I804">
            <v>0</v>
          </cell>
          <cell r="J804">
            <v>0</v>
          </cell>
          <cell r="K804">
            <v>0</v>
          </cell>
          <cell r="L804">
            <v>1.038</v>
          </cell>
          <cell r="M804">
            <v>0</v>
          </cell>
        </row>
        <row r="805">
          <cell r="H805">
            <v>0</v>
          </cell>
          <cell r="I805">
            <v>0</v>
          </cell>
          <cell r="J805">
            <v>0</v>
          </cell>
          <cell r="K805">
            <v>0</v>
          </cell>
          <cell r="M805">
            <v>0</v>
          </cell>
        </row>
        <row r="806">
          <cell r="F806" t="str">
            <v>130101001</v>
          </cell>
          <cell r="G806" t="str">
            <v>Compra de Acciones</v>
          </cell>
          <cell r="H806">
            <v>0</v>
          </cell>
          <cell r="I806">
            <v>0</v>
          </cell>
          <cell r="J806">
            <v>0</v>
          </cell>
          <cell r="K806">
            <v>0</v>
          </cell>
          <cell r="L806">
            <v>1.038</v>
          </cell>
          <cell r="M806">
            <v>0</v>
          </cell>
        </row>
        <row r="807">
          <cell r="F807" t="str">
            <v>8705</v>
          </cell>
          <cell r="G807" t="str">
            <v>Traspaso Aporte Sociedad Desarrollo y Gestión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  <cell r="L807">
            <v>1.038</v>
          </cell>
          <cell r="M807">
            <v>0</v>
          </cell>
        </row>
        <row r="809">
          <cell r="H809">
            <v>115.446</v>
          </cell>
          <cell r="I809">
            <v>11.544600000000001</v>
          </cell>
          <cell r="J809">
            <v>6343765</v>
          </cell>
          <cell r="K809">
            <v>9000000</v>
          </cell>
          <cell r="M809">
            <v>9000000</v>
          </cell>
        </row>
        <row r="810">
          <cell r="H810">
            <v>115.446</v>
          </cell>
          <cell r="I810">
            <v>11.544600000000001</v>
          </cell>
          <cell r="J810">
            <v>0</v>
          </cell>
          <cell r="K810">
            <v>0</v>
          </cell>
          <cell r="M810">
            <v>0</v>
          </cell>
        </row>
        <row r="811">
          <cell r="H811">
            <v>115.446</v>
          </cell>
          <cell r="I811">
            <v>11.544600000000001</v>
          </cell>
          <cell r="J811">
            <v>0</v>
          </cell>
          <cell r="K811">
            <v>0</v>
          </cell>
          <cell r="M811">
            <v>0</v>
          </cell>
        </row>
        <row r="812">
          <cell r="F812" t="str">
            <v>DATO</v>
          </cell>
          <cell r="G812" t="str">
            <v xml:space="preserve">Servicio Deuda </v>
          </cell>
          <cell r="H812">
            <v>0</v>
          </cell>
          <cell r="I812">
            <v>0</v>
          </cell>
          <cell r="J812">
            <v>0</v>
          </cell>
          <cell r="K812">
            <v>0</v>
          </cell>
          <cell r="L812">
            <v>1.038</v>
          </cell>
          <cell r="M812">
            <v>0</v>
          </cell>
        </row>
        <row r="813">
          <cell r="F813" t="str">
            <v>520101001</v>
          </cell>
          <cell r="G813" t="str">
            <v>Intereses Deuda</v>
          </cell>
          <cell r="H813">
            <v>115.446</v>
          </cell>
          <cell r="I813">
            <v>11.544600000000001</v>
          </cell>
          <cell r="J813">
            <v>0</v>
          </cell>
          <cell r="K813">
            <v>0</v>
          </cell>
          <cell r="L813">
            <v>1.038</v>
          </cell>
          <cell r="M813">
            <v>0</v>
          </cell>
        </row>
        <row r="814">
          <cell r="F814" t="str">
            <v>520101007</v>
          </cell>
          <cell r="G814" t="str">
            <v>Intereses  Bienestar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1.038</v>
          </cell>
          <cell r="M814">
            <v>0</v>
          </cell>
        </row>
        <row r="815">
          <cell r="F815" t="str">
            <v>520101010</v>
          </cell>
          <cell r="G815" t="str">
            <v>Intereses Deuda Corto Plazo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  <cell r="L815">
            <v>1.038</v>
          </cell>
          <cell r="M815">
            <v>0</v>
          </cell>
        </row>
        <row r="816"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M816">
            <v>0</v>
          </cell>
        </row>
        <row r="817">
          <cell r="F817" t="str">
            <v>XXXX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1.038</v>
          </cell>
          <cell r="M817">
            <v>0</v>
          </cell>
        </row>
        <row r="818">
          <cell r="H818">
            <v>0</v>
          </cell>
          <cell r="I818">
            <v>0</v>
          </cell>
          <cell r="J818">
            <v>0</v>
          </cell>
          <cell r="K818">
            <v>0</v>
          </cell>
          <cell r="M818">
            <v>0</v>
          </cell>
        </row>
        <row r="819">
          <cell r="H819">
            <v>0</v>
          </cell>
          <cell r="I819">
            <v>0</v>
          </cell>
          <cell r="J819">
            <v>0</v>
          </cell>
          <cell r="K819">
            <v>0</v>
          </cell>
          <cell r="L819">
            <v>1.038</v>
          </cell>
          <cell r="M819">
            <v>0</v>
          </cell>
        </row>
        <row r="821">
          <cell r="H821">
            <v>0</v>
          </cell>
          <cell r="I821">
            <v>0</v>
          </cell>
          <cell r="J821">
            <v>6343765</v>
          </cell>
          <cell r="K821">
            <v>9000000</v>
          </cell>
          <cell r="M821">
            <v>9000000</v>
          </cell>
        </row>
        <row r="822">
          <cell r="F822" t="str">
            <v>DATO</v>
          </cell>
          <cell r="G822" t="str">
            <v>Compromisos Ptes. [Proyectos o Programas en Ejecución]</v>
          </cell>
          <cell r="H822">
            <v>0</v>
          </cell>
          <cell r="I822">
            <v>0</v>
          </cell>
          <cell r="J822">
            <v>6343765</v>
          </cell>
          <cell r="K822">
            <v>9000000</v>
          </cell>
          <cell r="L822">
            <v>1</v>
          </cell>
          <cell r="M822">
            <v>9000000</v>
          </cell>
        </row>
        <row r="824">
          <cell r="H824">
            <v>0</v>
          </cell>
          <cell r="I824">
            <v>0</v>
          </cell>
          <cell r="J824">
            <v>-7374519</v>
          </cell>
          <cell r="K824">
            <v>-10168650</v>
          </cell>
          <cell r="M824">
            <v>-10447179</v>
          </cell>
        </row>
        <row r="825">
          <cell r="H825">
            <v>0</v>
          </cell>
          <cell r="I825">
            <v>0</v>
          </cell>
          <cell r="J825">
            <v>-7374519</v>
          </cell>
          <cell r="K825">
            <v>-10168650</v>
          </cell>
          <cell r="M825">
            <v>-10447179</v>
          </cell>
        </row>
        <row r="826">
          <cell r="H826">
            <v>0</v>
          </cell>
          <cell r="I826">
            <v>0</v>
          </cell>
          <cell r="J826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BLA GERAL X PACIENT LOS MESES"/>
      <sheetName val="RESUMEN"/>
      <sheetName val="Pres01-2010"/>
      <sheetName val="Pres02-2010"/>
      <sheetName val="Pres03-2010"/>
      <sheetName val="Pres04-2010"/>
      <sheetName val="Pres05-2010"/>
      <sheetName val="Pres06-2010"/>
      <sheetName val="Pres07-2010"/>
      <sheetName val="IQ ENERO AL 30.09.2010A"/>
      <sheetName val="TABLA X PREVISION"/>
    </sheetNames>
    <sheetDataSet>
      <sheetData sheetId="0" refreshError="1"/>
      <sheetData sheetId="1" refreshError="1"/>
      <sheetData sheetId="2">
        <row r="1">
          <cell r="A1" t="str">
            <v>C.COSTO</v>
          </cell>
          <cell r="B1" t="str">
            <v>C.COSTO NVO.</v>
          </cell>
          <cell r="C1" t="str">
            <v>COD.PREST.</v>
          </cell>
          <cell r="D1" t="str">
            <v>TIPO_PAC</v>
          </cell>
          <cell r="E1" t="str">
            <v>TIPO AT</v>
          </cell>
          <cell r="F1" t="str">
            <v>HORARIO</v>
          </cell>
          <cell r="G1" t="str">
            <v>PREVIS</v>
          </cell>
          <cell r="H1" t="str">
            <v>FREC</v>
          </cell>
          <cell r="I1" t="str">
            <v>VALOR</v>
          </cell>
        </row>
        <row r="2">
          <cell r="A2">
            <v>9775</v>
          </cell>
          <cell r="B2">
            <v>9775</v>
          </cell>
          <cell r="C2">
            <v>3</v>
          </cell>
          <cell r="D2" t="str">
            <v>I</v>
          </cell>
          <cell r="E2" t="str">
            <v>H</v>
          </cell>
          <cell r="F2">
            <v>1</v>
          </cell>
          <cell r="G2">
            <v>201</v>
          </cell>
          <cell r="H2">
            <v>3</v>
          </cell>
          <cell r="I2">
            <v>121207</v>
          </cell>
        </row>
        <row r="3">
          <cell r="A3">
            <v>9775</v>
          </cell>
          <cell r="B3">
            <v>9775</v>
          </cell>
          <cell r="C3">
            <v>3</v>
          </cell>
          <cell r="D3" t="str">
            <v>P</v>
          </cell>
          <cell r="E3" t="str">
            <v>H</v>
          </cell>
          <cell r="F3">
            <v>1</v>
          </cell>
          <cell r="G3">
            <v>304</v>
          </cell>
          <cell r="H3">
            <v>1</v>
          </cell>
          <cell r="I3">
            <v>79015</v>
          </cell>
        </row>
        <row r="4">
          <cell r="A4">
            <v>9775</v>
          </cell>
          <cell r="B4">
            <v>9775</v>
          </cell>
          <cell r="C4">
            <v>4</v>
          </cell>
          <cell r="D4" t="str">
            <v>I</v>
          </cell>
          <cell r="E4" t="str">
            <v>H</v>
          </cell>
          <cell r="F4">
            <v>1</v>
          </cell>
          <cell r="G4">
            <v>305</v>
          </cell>
          <cell r="H4">
            <v>1</v>
          </cell>
          <cell r="I4">
            <v>60000</v>
          </cell>
        </row>
        <row r="5">
          <cell r="A5">
            <v>9775</v>
          </cell>
          <cell r="B5">
            <v>9775</v>
          </cell>
          <cell r="C5">
            <v>4</v>
          </cell>
          <cell r="D5" t="str">
            <v>I</v>
          </cell>
          <cell r="E5" t="str">
            <v>H</v>
          </cell>
          <cell r="F5">
            <v>1</v>
          </cell>
          <cell r="G5">
            <v>305</v>
          </cell>
          <cell r="H5">
            <v>1</v>
          </cell>
          <cell r="I5">
            <v>70000</v>
          </cell>
        </row>
        <row r="6">
          <cell r="A6">
            <v>9775</v>
          </cell>
          <cell r="B6">
            <v>9775</v>
          </cell>
          <cell r="C6">
            <v>4</v>
          </cell>
          <cell r="D6" t="str">
            <v>I</v>
          </cell>
          <cell r="E6" t="str">
            <v>H</v>
          </cell>
          <cell r="F6">
            <v>1</v>
          </cell>
          <cell r="G6">
            <v>201</v>
          </cell>
          <cell r="H6">
            <v>5</v>
          </cell>
          <cell r="I6">
            <v>395600</v>
          </cell>
        </row>
        <row r="7">
          <cell r="A7">
            <v>9775</v>
          </cell>
          <cell r="B7">
            <v>9775</v>
          </cell>
          <cell r="C7">
            <v>4</v>
          </cell>
          <cell r="D7" t="str">
            <v>P</v>
          </cell>
          <cell r="E7" t="str">
            <v>H</v>
          </cell>
          <cell r="F7">
            <v>1</v>
          </cell>
          <cell r="G7">
            <v>1761</v>
          </cell>
          <cell r="H7">
            <v>1</v>
          </cell>
          <cell r="I7">
            <v>163920</v>
          </cell>
        </row>
        <row r="8">
          <cell r="A8">
            <v>9775</v>
          </cell>
          <cell r="B8">
            <v>9775</v>
          </cell>
          <cell r="C8">
            <v>5</v>
          </cell>
          <cell r="D8" t="str">
            <v>I</v>
          </cell>
          <cell r="E8" t="str">
            <v>H</v>
          </cell>
          <cell r="F8">
            <v>1</v>
          </cell>
          <cell r="G8">
            <v>305</v>
          </cell>
          <cell r="H8">
            <v>1</v>
          </cell>
          <cell r="I8">
            <v>56245</v>
          </cell>
        </row>
        <row r="9">
          <cell r="A9">
            <v>9775</v>
          </cell>
          <cell r="B9">
            <v>9775</v>
          </cell>
          <cell r="C9">
            <v>5</v>
          </cell>
          <cell r="D9" t="str">
            <v>I</v>
          </cell>
          <cell r="E9" t="str">
            <v>H</v>
          </cell>
          <cell r="F9">
            <v>1</v>
          </cell>
          <cell r="G9">
            <v>302</v>
          </cell>
          <cell r="H9">
            <v>1</v>
          </cell>
          <cell r="I9">
            <v>166570</v>
          </cell>
        </row>
        <row r="10">
          <cell r="A10">
            <v>9775</v>
          </cell>
          <cell r="B10">
            <v>9775</v>
          </cell>
          <cell r="C10">
            <v>5</v>
          </cell>
          <cell r="D10" t="str">
            <v>I</v>
          </cell>
          <cell r="E10" t="str">
            <v>H</v>
          </cell>
          <cell r="F10">
            <v>1</v>
          </cell>
          <cell r="G10">
            <v>306</v>
          </cell>
          <cell r="H10">
            <v>4</v>
          </cell>
          <cell r="I10">
            <v>400330</v>
          </cell>
        </row>
        <row r="11">
          <cell r="A11">
            <v>9775</v>
          </cell>
          <cell r="B11">
            <v>9775</v>
          </cell>
          <cell r="C11">
            <v>5</v>
          </cell>
          <cell r="D11" t="str">
            <v>I</v>
          </cell>
          <cell r="E11" t="str">
            <v>H</v>
          </cell>
          <cell r="F11">
            <v>1</v>
          </cell>
          <cell r="G11">
            <v>201</v>
          </cell>
          <cell r="H11">
            <v>10</v>
          </cell>
          <cell r="I11">
            <v>1538806</v>
          </cell>
        </row>
        <row r="12">
          <cell r="A12">
            <v>9775</v>
          </cell>
          <cell r="B12">
            <v>9775</v>
          </cell>
          <cell r="C12">
            <v>5</v>
          </cell>
          <cell r="D12" t="str">
            <v>P</v>
          </cell>
          <cell r="E12" t="str">
            <v>H</v>
          </cell>
          <cell r="F12">
            <v>1</v>
          </cell>
          <cell r="G12">
            <v>306</v>
          </cell>
          <cell r="H12">
            <v>1</v>
          </cell>
          <cell r="I12">
            <v>170000</v>
          </cell>
        </row>
        <row r="13">
          <cell r="A13">
            <v>9775</v>
          </cell>
          <cell r="B13">
            <v>9775</v>
          </cell>
          <cell r="C13">
            <v>5</v>
          </cell>
          <cell r="D13" t="str">
            <v>P</v>
          </cell>
          <cell r="E13" t="str">
            <v>H</v>
          </cell>
          <cell r="F13">
            <v>1</v>
          </cell>
          <cell r="G13">
            <v>201</v>
          </cell>
          <cell r="H13">
            <v>1</v>
          </cell>
          <cell r="I13">
            <v>200880</v>
          </cell>
        </row>
        <row r="14">
          <cell r="A14">
            <v>9775</v>
          </cell>
          <cell r="B14">
            <v>9775</v>
          </cell>
          <cell r="C14">
            <v>6</v>
          </cell>
          <cell r="D14" t="str">
            <v>I</v>
          </cell>
          <cell r="E14" t="str">
            <v>H</v>
          </cell>
          <cell r="F14">
            <v>1</v>
          </cell>
          <cell r="G14">
            <v>306</v>
          </cell>
          <cell r="H14">
            <v>5</v>
          </cell>
          <cell r="I14">
            <v>540470</v>
          </cell>
        </row>
        <row r="15">
          <cell r="A15">
            <v>9775</v>
          </cell>
          <cell r="B15">
            <v>9775</v>
          </cell>
          <cell r="C15">
            <v>6</v>
          </cell>
          <cell r="D15" t="str">
            <v>I</v>
          </cell>
          <cell r="E15" t="str">
            <v>H</v>
          </cell>
          <cell r="F15">
            <v>1</v>
          </cell>
          <cell r="G15">
            <v>201</v>
          </cell>
          <cell r="H15">
            <v>14</v>
          </cell>
          <cell r="I15">
            <v>3420540</v>
          </cell>
        </row>
        <row r="16">
          <cell r="A16">
            <v>9775</v>
          </cell>
          <cell r="B16">
            <v>9775</v>
          </cell>
          <cell r="C16">
            <v>6</v>
          </cell>
          <cell r="D16" t="str">
            <v>P</v>
          </cell>
          <cell r="E16" t="str">
            <v>H</v>
          </cell>
          <cell r="F16">
            <v>1</v>
          </cell>
          <cell r="G16">
            <v>301</v>
          </cell>
          <cell r="H16">
            <v>1</v>
          </cell>
          <cell r="I16">
            <v>182800</v>
          </cell>
        </row>
        <row r="17">
          <cell r="A17">
            <v>9775</v>
          </cell>
          <cell r="B17">
            <v>9775</v>
          </cell>
          <cell r="C17">
            <v>6</v>
          </cell>
          <cell r="D17" t="str">
            <v>P</v>
          </cell>
          <cell r="E17" t="str">
            <v>H</v>
          </cell>
          <cell r="F17">
            <v>1</v>
          </cell>
          <cell r="G17">
            <v>201</v>
          </cell>
          <cell r="H17">
            <v>1</v>
          </cell>
          <cell r="I17">
            <v>271200</v>
          </cell>
        </row>
        <row r="18">
          <cell r="A18">
            <v>9775</v>
          </cell>
          <cell r="B18">
            <v>9775</v>
          </cell>
          <cell r="C18">
            <v>6</v>
          </cell>
          <cell r="D18" t="str">
            <v>P</v>
          </cell>
          <cell r="E18" t="str">
            <v>H</v>
          </cell>
          <cell r="F18">
            <v>1</v>
          </cell>
          <cell r="G18">
            <v>304</v>
          </cell>
          <cell r="H18">
            <v>1</v>
          </cell>
          <cell r="I18">
            <v>308267</v>
          </cell>
        </row>
        <row r="19">
          <cell r="A19">
            <v>9775</v>
          </cell>
          <cell r="B19">
            <v>9775</v>
          </cell>
          <cell r="C19">
            <v>6</v>
          </cell>
          <cell r="D19" t="str">
            <v>P</v>
          </cell>
          <cell r="E19" t="str">
            <v>H</v>
          </cell>
          <cell r="F19">
            <v>1</v>
          </cell>
          <cell r="G19">
            <v>326</v>
          </cell>
          <cell r="H19">
            <v>1</v>
          </cell>
          <cell r="I19">
            <v>308267</v>
          </cell>
        </row>
        <row r="20">
          <cell r="A20">
            <v>9775</v>
          </cell>
          <cell r="B20">
            <v>9775</v>
          </cell>
          <cell r="C20">
            <v>6</v>
          </cell>
          <cell r="D20" t="str">
            <v>P</v>
          </cell>
          <cell r="E20" t="str">
            <v>H</v>
          </cell>
          <cell r="F20">
            <v>1</v>
          </cell>
          <cell r="G20">
            <v>305</v>
          </cell>
          <cell r="H20">
            <v>2</v>
          </cell>
          <cell r="I20">
            <v>389200</v>
          </cell>
        </row>
        <row r="21">
          <cell r="A21">
            <v>9775</v>
          </cell>
          <cell r="B21">
            <v>9775</v>
          </cell>
          <cell r="C21">
            <v>6</v>
          </cell>
          <cell r="D21" t="str">
            <v>P</v>
          </cell>
          <cell r="E21" t="str">
            <v>H</v>
          </cell>
          <cell r="F21">
            <v>1</v>
          </cell>
          <cell r="G21">
            <v>306</v>
          </cell>
          <cell r="H21">
            <v>3</v>
          </cell>
          <cell r="I21">
            <v>532250</v>
          </cell>
        </row>
        <row r="22">
          <cell r="A22">
            <v>9775</v>
          </cell>
          <cell r="B22">
            <v>9775</v>
          </cell>
          <cell r="C22">
            <v>6</v>
          </cell>
          <cell r="D22" t="str">
            <v>P</v>
          </cell>
          <cell r="E22" t="str">
            <v>H</v>
          </cell>
          <cell r="F22">
            <v>1</v>
          </cell>
          <cell r="G22">
            <v>302</v>
          </cell>
          <cell r="H22">
            <v>6</v>
          </cell>
          <cell r="I22">
            <v>1541336</v>
          </cell>
        </row>
        <row r="23">
          <cell r="A23">
            <v>9775</v>
          </cell>
          <cell r="B23">
            <v>9775</v>
          </cell>
          <cell r="C23">
            <v>7</v>
          </cell>
          <cell r="D23" t="str">
            <v>I</v>
          </cell>
          <cell r="E23" t="str">
            <v>H</v>
          </cell>
          <cell r="F23">
            <v>1</v>
          </cell>
          <cell r="G23">
            <v>304</v>
          </cell>
          <cell r="H23">
            <v>1</v>
          </cell>
          <cell r="I23">
            <v>248050</v>
          </cell>
        </row>
        <row r="24">
          <cell r="A24">
            <v>9775</v>
          </cell>
          <cell r="B24">
            <v>9775</v>
          </cell>
          <cell r="C24">
            <v>7</v>
          </cell>
          <cell r="D24" t="str">
            <v>I</v>
          </cell>
          <cell r="E24" t="str">
            <v>H</v>
          </cell>
          <cell r="F24">
            <v>1</v>
          </cell>
          <cell r="G24">
            <v>306</v>
          </cell>
          <cell r="H24">
            <v>2</v>
          </cell>
          <cell r="I24">
            <v>370000</v>
          </cell>
        </row>
        <row r="25">
          <cell r="A25">
            <v>9775</v>
          </cell>
          <cell r="B25">
            <v>9775</v>
          </cell>
          <cell r="C25">
            <v>7</v>
          </cell>
          <cell r="D25" t="str">
            <v>I</v>
          </cell>
          <cell r="E25" t="str">
            <v>H</v>
          </cell>
          <cell r="F25">
            <v>1</v>
          </cell>
          <cell r="G25">
            <v>201</v>
          </cell>
          <cell r="H25">
            <v>4</v>
          </cell>
          <cell r="I25">
            <v>1105860</v>
          </cell>
        </row>
        <row r="26">
          <cell r="A26">
            <v>9775</v>
          </cell>
          <cell r="B26">
            <v>9775</v>
          </cell>
          <cell r="C26">
            <v>7</v>
          </cell>
          <cell r="D26" t="str">
            <v>P</v>
          </cell>
          <cell r="E26" t="str">
            <v>H</v>
          </cell>
          <cell r="F26">
            <v>1</v>
          </cell>
          <cell r="G26">
            <v>306</v>
          </cell>
          <cell r="H26">
            <v>1</v>
          </cell>
          <cell r="I26">
            <v>306800</v>
          </cell>
        </row>
        <row r="27">
          <cell r="A27">
            <v>9775</v>
          </cell>
          <cell r="B27">
            <v>9775</v>
          </cell>
          <cell r="C27">
            <v>7</v>
          </cell>
          <cell r="D27" t="str">
            <v>P</v>
          </cell>
          <cell r="E27" t="str">
            <v>H</v>
          </cell>
          <cell r="F27">
            <v>1</v>
          </cell>
          <cell r="G27">
            <v>304</v>
          </cell>
          <cell r="H27">
            <v>1</v>
          </cell>
          <cell r="I27">
            <v>360673</v>
          </cell>
        </row>
        <row r="28">
          <cell r="A28">
            <v>9775</v>
          </cell>
          <cell r="B28">
            <v>9775</v>
          </cell>
          <cell r="C28">
            <v>8</v>
          </cell>
          <cell r="D28" t="str">
            <v>I</v>
          </cell>
          <cell r="E28" t="str">
            <v>H</v>
          </cell>
          <cell r="F28">
            <v>1</v>
          </cell>
          <cell r="G28">
            <v>306</v>
          </cell>
          <cell r="H28">
            <v>1</v>
          </cell>
          <cell r="I28">
            <v>238000</v>
          </cell>
        </row>
        <row r="29">
          <cell r="A29">
            <v>9775</v>
          </cell>
          <cell r="B29">
            <v>9775</v>
          </cell>
          <cell r="C29">
            <v>8</v>
          </cell>
          <cell r="D29" t="str">
            <v>I</v>
          </cell>
          <cell r="E29" t="str">
            <v>H</v>
          </cell>
          <cell r="F29">
            <v>1</v>
          </cell>
          <cell r="G29">
            <v>305</v>
          </cell>
          <cell r="H29">
            <v>1</v>
          </cell>
          <cell r="I29">
            <v>276100</v>
          </cell>
        </row>
        <row r="30">
          <cell r="A30">
            <v>9775</v>
          </cell>
          <cell r="B30">
            <v>9775</v>
          </cell>
          <cell r="C30">
            <v>10</v>
          </cell>
          <cell r="D30" t="str">
            <v>I</v>
          </cell>
          <cell r="E30" t="str">
            <v>H</v>
          </cell>
          <cell r="F30">
            <v>1</v>
          </cell>
          <cell r="G30">
            <v>201</v>
          </cell>
          <cell r="H30">
            <v>7</v>
          </cell>
          <cell r="I30">
            <v>3198014</v>
          </cell>
        </row>
        <row r="31">
          <cell r="A31">
            <v>9775</v>
          </cell>
          <cell r="B31">
            <v>9775</v>
          </cell>
          <cell r="C31">
            <v>10</v>
          </cell>
          <cell r="D31" t="str">
            <v>P</v>
          </cell>
          <cell r="E31" t="str">
            <v>H</v>
          </cell>
          <cell r="F31">
            <v>1</v>
          </cell>
          <cell r="G31">
            <v>306</v>
          </cell>
          <cell r="H31">
            <v>1</v>
          </cell>
          <cell r="I31">
            <v>606300</v>
          </cell>
        </row>
        <row r="32">
          <cell r="A32">
            <v>9775</v>
          </cell>
          <cell r="B32">
            <v>9775</v>
          </cell>
          <cell r="C32">
            <v>99003</v>
          </cell>
          <cell r="D32" t="str">
            <v>I</v>
          </cell>
          <cell r="E32" t="str">
            <v>H</v>
          </cell>
          <cell r="F32">
            <v>1</v>
          </cell>
          <cell r="G32">
            <v>201</v>
          </cell>
          <cell r="H32">
            <v>3</v>
          </cell>
          <cell r="I32">
            <v>15832</v>
          </cell>
        </row>
        <row r="33">
          <cell r="A33">
            <v>9775</v>
          </cell>
          <cell r="B33">
            <v>9775</v>
          </cell>
          <cell r="C33">
            <v>99003</v>
          </cell>
          <cell r="D33" t="str">
            <v>P</v>
          </cell>
          <cell r="E33" t="str">
            <v>H</v>
          </cell>
          <cell r="F33">
            <v>1</v>
          </cell>
          <cell r="G33">
            <v>304</v>
          </cell>
          <cell r="H33">
            <v>1</v>
          </cell>
          <cell r="I33">
            <v>10350</v>
          </cell>
        </row>
        <row r="34">
          <cell r="A34">
            <v>9775</v>
          </cell>
          <cell r="B34">
            <v>9775</v>
          </cell>
          <cell r="C34">
            <v>99004</v>
          </cell>
          <cell r="D34" t="str">
            <v>I</v>
          </cell>
          <cell r="E34" t="str">
            <v>H</v>
          </cell>
          <cell r="F34">
            <v>1</v>
          </cell>
          <cell r="G34">
            <v>305</v>
          </cell>
          <cell r="H34">
            <v>1</v>
          </cell>
          <cell r="I34">
            <v>9100</v>
          </cell>
        </row>
        <row r="35">
          <cell r="A35">
            <v>9775</v>
          </cell>
          <cell r="B35">
            <v>9775</v>
          </cell>
          <cell r="C35">
            <v>99004</v>
          </cell>
          <cell r="D35" t="str">
            <v>I</v>
          </cell>
          <cell r="E35" t="str">
            <v>H</v>
          </cell>
          <cell r="F35">
            <v>1</v>
          </cell>
          <cell r="G35">
            <v>305</v>
          </cell>
          <cell r="H35">
            <v>1</v>
          </cell>
          <cell r="I35">
            <v>10900</v>
          </cell>
        </row>
        <row r="36">
          <cell r="A36">
            <v>9775</v>
          </cell>
          <cell r="B36">
            <v>9775</v>
          </cell>
          <cell r="C36">
            <v>99004</v>
          </cell>
          <cell r="D36" t="str">
            <v>I</v>
          </cell>
          <cell r="E36" t="str">
            <v>H</v>
          </cell>
          <cell r="F36">
            <v>1</v>
          </cell>
          <cell r="G36">
            <v>201</v>
          </cell>
          <cell r="H36">
            <v>5</v>
          </cell>
          <cell r="I36">
            <v>53585</v>
          </cell>
        </row>
        <row r="37">
          <cell r="A37">
            <v>9775</v>
          </cell>
          <cell r="B37">
            <v>9775</v>
          </cell>
          <cell r="C37">
            <v>99004</v>
          </cell>
          <cell r="D37" t="str">
            <v>P</v>
          </cell>
          <cell r="E37" t="str">
            <v>H</v>
          </cell>
          <cell r="F37">
            <v>1</v>
          </cell>
          <cell r="G37">
            <v>1761</v>
          </cell>
          <cell r="H37">
            <v>1</v>
          </cell>
          <cell r="I37">
            <v>21410</v>
          </cell>
        </row>
        <row r="38">
          <cell r="A38">
            <v>9775</v>
          </cell>
          <cell r="B38">
            <v>9775</v>
          </cell>
          <cell r="C38">
            <v>99005</v>
          </cell>
          <cell r="D38" t="str">
            <v>I</v>
          </cell>
          <cell r="E38" t="str">
            <v>H</v>
          </cell>
          <cell r="F38">
            <v>1</v>
          </cell>
          <cell r="G38">
            <v>305</v>
          </cell>
          <cell r="H38">
            <v>1</v>
          </cell>
          <cell r="I38">
            <v>8025</v>
          </cell>
        </row>
        <row r="39">
          <cell r="A39">
            <v>9775</v>
          </cell>
          <cell r="B39">
            <v>9775</v>
          </cell>
          <cell r="C39">
            <v>99005</v>
          </cell>
          <cell r="D39" t="str">
            <v>I</v>
          </cell>
          <cell r="E39" t="str">
            <v>H</v>
          </cell>
          <cell r="F39">
            <v>1</v>
          </cell>
          <cell r="G39">
            <v>302</v>
          </cell>
          <cell r="H39">
            <v>1</v>
          </cell>
          <cell r="I39">
            <v>24990</v>
          </cell>
        </row>
        <row r="40">
          <cell r="A40">
            <v>9775</v>
          </cell>
          <cell r="B40">
            <v>9775</v>
          </cell>
          <cell r="C40">
            <v>99005</v>
          </cell>
          <cell r="D40" t="str">
            <v>I</v>
          </cell>
          <cell r="E40" t="str">
            <v>H</v>
          </cell>
          <cell r="F40">
            <v>1</v>
          </cell>
          <cell r="G40">
            <v>306</v>
          </cell>
          <cell r="H40">
            <v>4</v>
          </cell>
          <cell r="I40">
            <v>83685</v>
          </cell>
        </row>
        <row r="41">
          <cell r="A41">
            <v>9775</v>
          </cell>
          <cell r="B41">
            <v>9775</v>
          </cell>
          <cell r="C41">
            <v>99005</v>
          </cell>
          <cell r="D41" t="str">
            <v>I</v>
          </cell>
          <cell r="E41" t="str">
            <v>H</v>
          </cell>
          <cell r="F41">
            <v>1</v>
          </cell>
          <cell r="G41">
            <v>201</v>
          </cell>
          <cell r="H41">
            <v>10</v>
          </cell>
          <cell r="I41">
            <v>201025</v>
          </cell>
        </row>
        <row r="42">
          <cell r="A42">
            <v>9775</v>
          </cell>
          <cell r="B42">
            <v>9775</v>
          </cell>
          <cell r="C42">
            <v>99005</v>
          </cell>
          <cell r="D42" t="str">
            <v>P</v>
          </cell>
          <cell r="E42" t="str">
            <v>H</v>
          </cell>
          <cell r="F42">
            <v>1</v>
          </cell>
          <cell r="G42">
            <v>306</v>
          </cell>
          <cell r="H42">
            <v>1</v>
          </cell>
          <cell r="I42">
            <v>25500</v>
          </cell>
        </row>
        <row r="43">
          <cell r="A43">
            <v>9775</v>
          </cell>
          <cell r="B43">
            <v>9775</v>
          </cell>
          <cell r="C43">
            <v>99005</v>
          </cell>
          <cell r="D43" t="str">
            <v>P</v>
          </cell>
          <cell r="E43" t="str">
            <v>H</v>
          </cell>
          <cell r="F43">
            <v>1</v>
          </cell>
          <cell r="G43">
            <v>201</v>
          </cell>
          <cell r="H43">
            <v>1</v>
          </cell>
          <cell r="I43">
            <v>26240</v>
          </cell>
        </row>
        <row r="44">
          <cell r="A44">
            <v>9775</v>
          </cell>
          <cell r="B44">
            <v>9775</v>
          </cell>
          <cell r="C44">
            <v>99006</v>
          </cell>
          <cell r="D44" t="str">
            <v>I</v>
          </cell>
          <cell r="E44" t="str">
            <v>H</v>
          </cell>
          <cell r="F44">
            <v>1</v>
          </cell>
          <cell r="G44">
            <v>306</v>
          </cell>
          <cell r="H44">
            <v>5</v>
          </cell>
          <cell r="I44">
            <v>112980</v>
          </cell>
        </row>
        <row r="45">
          <cell r="A45">
            <v>9775</v>
          </cell>
          <cell r="B45">
            <v>9775</v>
          </cell>
          <cell r="C45">
            <v>99006</v>
          </cell>
          <cell r="D45" t="str">
            <v>I</v>
          </cell>
          <cell r="E45" t="str">
            <v>H</v>
          </cell>
          <cell r="F45">
            <v>1</v>
          </cell>
          <cell r="G45">
            <v>201</v>
          </cell>
          <cell r="H45">
            <v>14</v>
          </cell>
          <cell r="I45">
            <v>446914</v>
          </cell>
        </row>
        <row r="46">
          <cell r="A46">
            <v>9775</v>
          </cell>
          <cell r="B46">
            <v>9775</v>
          </cell>
          <cell r="C46">
            <v>99006</v>
          </cell>
          <cell r="D46" t="str">
            <v>P</v>
          </cell>
          <cell r="E46" t="str">
            <v>H</v>
          </cell>
          <cell r="F46">
            <v>1</v>
          </cell>
          <cell r="G46">
            <v>301</v>
          </cell>
          <cell r="H46">
            <v>1</v>
          </cell>
          <cell r="I46">
            <v>27400</v>
          </cell>
        </row>
        <row r="47">
          <cell r="A47">
            <v>9775</v>
          </cell>
          <cell r="B47">
            <v>9775</v>
          </cell>
          <cell r="C47">
            <v>99006</v>
          </cell>
          <cell r="D47" t="str">
            <v>P</v>
          </cell>
          <cell r="E47" t="str">
            <v>H</v>
          </cell>
          <cell r="F47">
            <v>1</v>
          </cell>
          <cell r="G47">
            <v>304</v>
          </cell>
          <cell r="H47">
            <v>1</v>
          </cell>
          <cell r="I47">
            <v>33340</v>
          </cell>
        </row>
        <row r="48">
          <cell r="A48">
            <v>9775</v>
          </cell>
          <cell r="B48">
            <v>9775</v>
          </cell>
          <cell r="C48">
            <v>99006</v>
          </cell>
          <cell r="D48" t="str">
            <v>P</v>
          </cell>
          <cell r="E48" t="str">
            <v>H</v>
          </cell>
          <cell r="F48">
            <v>1</v>
          </cell>
          <cell r="G48">
            <v>201</v>
          </cell>
          <cell r="H48">
            <v>1</v>
          </cell>
          <cell r="I48">
            <v>35430</v>
          </cell>
        </row>
        <row r="49">
          <cell r="A49">
            <v>9775</v>
          </cell>
          <cell r="B49">
            <v>9775</v>
          </cell>
          <cell r="C49">
            <v>99006</v>
          </cell>
          <cell r="D49" t="str">
            <v>P</v>
          </cell>
          <cell r="E49" t="str">
            <v>H</v>
          </cell>
          <cell r="F49">
            <v>1</v>
          </cell>
          <cell r="G49">
            <v>326</v>
          </cell>
          <cell r="H49">
            <v>1</v>
          </cell>
          <cell r="I49">
            <v>35840</v>
          </cell>
        </row>
        <row r="50">
          <cell r="A50">
            <v>9775</v>
          </cell>
          <cell r="B50">
            <v>9775</v>
          </cell>
          <cell r="C50">
            <v>99006</v>
          </cell>
          <cell r="D50" t="str">
            <v>P</v>
          </cell>
          <cell r="E50" t="str">
            <v>H</v>
          </cell>
          <cell r="F50">
            <v>1</v>
          </cell>
          <cell r="G50">
            <v>305</v>
          </cell>
          <cell r="H50">
            <v>2</v>
          </cell>
          <cell r="I50">
            <v>58500</v>
          </cell>
        </row>
        <row r="51">
          <cell r="A51">
            <v>9775</v>
          </cell>
          <cell r="B51">
            <v>9775</v>
          </cell>
          <cell r="C51">
            <v>99006</v>
          </cell>
          <cell r="D51" t="str">
            <v>P</v>
          </cell>
          <cell r="E51" t="str">
            <v>H</v>
          </cell>
          <cell r="F51">
            <v>1</v>
          </cell>
          <cell r="G51">
            <v>306</v>
          </cell>
          <cell r="H51">
            <v>3</v>
          </cell>
          <cell r="I51">
            <v>79750</v>
          </cell>
        </row>
        <row r="52">
          <cell r="A52">
            <v>9775</v>
          </cell>
          <cell r="B52">
            <v>9775</v>
          </cell>
          <cell r="C52">
            <v>99006</v>
          </cell>
          <cell r="D52" t="str">
            <v>P</v>
          </cell>
          <cell r="E52" t="str">
            <v>H</v>
          </cell>
          <cell r="F52">
            <v>1</v>
          </cell>
          <cell r="G52">
            <v>302</v>
          </cell>
          <cell r="H52">
            <v>6</v>
          </cell>
          <cell r="I52">
            <v>179200</v>
          </cell>
        </row>
        <row r="53">
          <cell r="A53">
            <v>9775</v>
          </cell>
          <cell r="B53">
            <v>9775</v>
          </cell>
          <cell r="C53">
            <v>99007</v>
          </cell>
          <cell r="D53" t="str">
            <v>I</v>
          </cell>
          <cell r="E53" t="str">
            <v>H</v>
          </cell>
          <cell r="F53">
            <v>1</v>
          </cell>
          <cell r="G53">
            <v>304</v>
          </cell>
          <cell r="H53">
            <v>1</v>
          </cell>
          <cell r="I53">
            <v>39310</v>
          </cell>
        </row>
        <row r="54">
          <cell r="A54">
            <v>9775</v>
          </cell>
          <cell r="B54">
            <v>9775</v>
          </cell>
          <cell r="C54">
            <v>99007</v>
          </cell>
          <cell r="D54" t="str">
            <v>I</v>
          </cell>
          <cell r="E54" t="str">
            <v>H</v>
          </cell>
          <cell r="F54">
            <v>1</v>
          </cell>
          <cell r="G54">
            <v>306</v>
          </cell>
          <cell r="H54">
            <v>2</v>
          </cell>
          <cell r="I54">
            <v>75240</v>
          </cell>
        </row>
        <row r="55">
          <cell r="A55">
            <v>9775</v>
          </cell>
          <cell r="B55">
            <v>9775</v>
          </cell>
          <cell r="C55">
            <v>99007</v>
          </cell>
          <cell r="D55" t="str">
            <v>I</v>
          </cell>
          <cell r="E55" t="str">
            <v>H</v>
          </cell>
          <cell r="F55">
            <v>1</v>
          </cell>
          <cell r="G55">
            <v>201</v>
          </cell>
          <cell r="H55">
            <v>4</v>
          </cell>
          <cell r="I55">
            <v>144445</v>
          </cell>
        </row>
        <row r="56">
          <cell r="A56">
            <v>9775</v>
          </cell>
          <cell r="B56">
            <v>9775</v>
          </cell>
          <cell r="C56">
            <v>99007</v>
          </cell>
          <cell r="D56" t="str">
            <v>P</v>
          </cell>
          <cell r="E56" t="str">
            <v>H</v>
          </cell>
          <cell r="F56">
            <v>1</v>
          </cell>
          <cell r="G56">
            <v>304</v>
          </cell>
          <cell r="H56">
            <v>1</v>
          </cell>
          <cell r="I56">
            <v>45980</v>
          </cell>
        </row>
        <row r="57">
          <cell r="A57">
            <v>9775</v>
          </cell>
          <cell r="B57">
            <v>9775</v>
          </cell>
          <cell r="C57">
            <v>99007</v>
          </cell>
          <cell r="D57" t="str">
            <v>P</v>
          </cell>
          <cell r="E57" t="str">
            <v>H</v>
          </cell>
          <cell r="F57">
            <v>1</v>
          </cell>
          <cell r="G57">
            <v>306</v>
          </cell>
          <cell r="H57">
            <v>1</v>
          </cell>
          <cell r="I57">
            <v>46000</v>
          </cell>
        </row>
        <row r="58">
          <cell r="A58">
            <v>9775</v>
          </cell>
          <cell r="B58">
            <v>9775</v>
          </cell>
          <cell r="C58">
            <v>99008</v>
          </cell>
          <cell r="D58" t="str">
            <v>I</v>
          </cell>
          <cell r="E58" t="str">
            <v>H</v>
          </cell>
          <cell r="F58">
            <v>1</v>
          </cell>
          <cell r="G58">
            <v>305</v>
          </cell>
          <cell r="H58">
            <v>1</v>
          </cell>
          <cell r="I58">
            <v>37220</v>
          </cell>
        </row>
        <row r="59">
          <cell r="A59">
            <v>9775</v>
          </cell>
          <cell r="B59">
            <v>9775</v>
          </cell>
          <cell r="C59">
            <v>99008</v>
          </cell>
          <cell r="D59" t="str">
            <v>I</v>
          </cell>
          <cell r="E59" t="str">
            <v>H</v>
          </cell>
          <cell r="F59">
            <v>1</v>
          </cell>
          <cell r="G59">
            <v>306</v>
          </cell>
          <cell r="H59">
            <v>1</v>
          </cell>
          <cell r="I59">
            <v>49755</v>
          </cell>
        </row>
        <row r="60">
          <cell r="A60">
            <v>9775</v>
          </cell>
          <cell r="B60">
            <v>9775</v>
          </cell>
          <cell r="C60">
            <v>99010</v>
          </cell>
          <cell r="D60" t="str">
            <v>I</v>
          </cell>
          <cell r="E60" t="str">
            <v>H</v>
          </cell>
          <cell r="F60">
            <v>1</v>
          </cell>
          <cell r="G60">
            <v>201</v>
          </cell>
          <cell r="H60">
            <v>7</v>
          </cell>
          <cell r="I60">
            <v>417718</v>
          </cell>
        </row>
        <row r="61">
          <cell r="A61">
            <v>9775</v>
          </cell>
          <cell r="B61">
            <v>9775</v>
          </cell>
          <cell r="C61">
            <v>99010</v>
          </cell>
          <cell r="D61" t="str">
            <v>P</v>
          </cell>
          <cell r="E61" t="str">
            <v>H</v>
          </cell>
          <cell r="F61">
            <v>1</v>
          </cell>
          <cell r="G61">
            <v>306</v>
          </cell>
          <cell r="H61">
            <v>1</v>
          </cell>
          <cell r="I61">
            <v>91000</v>
          </cell>
        </row>
        <row r="62">
          <cell r="A62">
            <v>9775</v>
          </cell>
          <cell r="B62">
            <v>9775</v>
          </cell>
          <cell r="C62">
            <v>101010</v>
          </cell>
          <cell r="D62" t="str">
            <v>I</v>
          </cell>
          <cell r="E62" t="str">
            <v>H</v>
          </cell>
          <cell r="G62">
            <v>201</v>
          </cell>
          <cell r="H62">
            <v>1</v>
          </cell>
          <cell r="I62">
            <v>1</v>
          </cell>
        </row>
        <row r="63">
          <cell r="A63">
            <v>9775</v>
          </cell>
          <cell r="B63">
            <v>9775</v>
          </cell>
          <cell r="C63">
            <v>101010</v>
          </cell>
          <cell r="D63" t="str">
            <v>I</v>
          </cell>
          <cell r="E63" t="str">
            <v>H</v>
          </cell>
          <cell r="G63">
            <v>201</v>
          </cell>
          <cell r="H63">
            <v>1</v>
          </cell>
          <cell r="I63">
            <v>1</v>
          </cell>
        </row>
        <row r="64">
          <cell r="A64">
            <v>9775</v>
          </cell>
          <cell r="B64">
            <v>9775</v>
          </cell>
          <cell r="C64">
            <v>101010</v>
          </cell>
          <cell r="D64" t="str">
            <v>I</v>
          </cell>
          <cell r="E64" t="str">
            <v>H</v>
          </cell>
          <cell r="G64">
            <v>201</v>
          </cell>
          <cell r="H64">
            <v>1</v>
          </cell>
          <cell r="I64">
            <v>1</v>
          </cell>
        </row>
        <row r="65">
          <cell r="A65">
            <v>9775</v>
          </cell>
          <cell r="B65">
            <v>9775</v>
          </cell>
          <cell r="C65">
            <v>101010</v>
          </cell>
          <cell r="D65" t="str">
            <v>I</v>
          </cell>
          <cell r="E65" t="str">
            <v>H</v>
          </cell>
          <cell r="G65">
            <v>201</v>
          </cell>
          <cell r="H65">
            <v>1</v>
          </cell>
          <cell r="I65">
            <v>1</v>
          </cell>
        </row>
        <row r="66">
          <cell r="A66">
            <v>9775</v>
          </cell>
          <cell r="B66">
            <v>9775</v>
          </cell>
          <cell r="C66">
            <v>101010</v>
          </cell>
          <cell r="D66" t="str">
            <v>I</v>
          </cell>
          <cell r="E66" t="str">
            <v>H</v>
          </cell>
          <cell r="G66">
            <v>201</v>
          </cell>
          <cell r="H66">
            <v>1</v>
          </cell>
          <cell r="I66">
            <v>1</v>
          </cell>
        </row>
        <row r="67">
          <cell r="A67">
            <v>9775</v>
          </cell>
          <cell r="B67">
            <v>9775</v>
          </cell>
          <cell r="C67">
            <v>101010</v>
          </cell>
          <cell r="D67" t="str">
            <v>I</v>
          </cell>
          <cell r="E67" t="str">
            <v>H</v>
          </cell>
          <cell r="G67">
            <v>201</v>
          </cell>
          <cell r="H67">
            <v>1</v>
          </cell>
          <cell r="I67">
            <v>1</v>
          </cell>
        </row>
        <row r="68">
          <cell r="A68">
            <v>9775</v>
          </cell>
          <cell r="B68">
            <v>9775</v>
          </cell>
          <cell r="C68">
            <v>101010</v>
          </cell>
          <cell r="D68" t="str">
            <v>I</v>
          </cell>
          <cell r="E68" t="str">
            <v>H</v>
          </cell>
          <cell r="G68">
            <v>201</v>
          </cell>
          <cell r="H68">
            <v>1</v>
          </cell>
          <cell r="I68">
            <v>1</v>
          </cell>
        </row>
        <row r="69">
          <cell r="A69">
            <v>9775</v>
          </cell>
          <cell r="B69">
            <v>9775</v>
          </cell>
          <cell r="C69">
            <v>101010</v>
          </cell>
          <cell r="D69" t="str">
            <v>I</v>
          </cell>
          <cell r="E69" t="str">
            <v>H</v>
          </cell>
          <cell r="G69">
            <v>201</v>
          </cell>
          <cell r="H69">
            <v>1</v>
          </cell>
          <cell r="I69">
            <v>1</v>
          </cell>
        </row>
        <row r="70">
          <cell r="A70">
            <v>9775</v>
          </cell>
          <cell r="B70">
            <v>9775</v>
          </cell>
          <cell r="C70">
            <v>101010</v>
          </cell>
          <cell r="D70" t="str">
            <v>I</v>
          </cell>
          <cell r="E70" t="str">
            <v>H</v>
          </cell>
          <cell r="G70">
            <v>201</v>
          </cell>
          <cell r="H70">
            <v>1</v>
          </cell>
          <cell r="I70">
            <v>1</v>
          </cell>
        </row>
        <row r="71">
          <cell r="A71">
            <v>9775</v>
          </cell>
          <cell r="B71">
            <v>9775</v>
          </cell>
          <cell r="C71">
            <v>101010</v>
          </cell>
          <cell r="D71" t="str">
            <v>I</v>
          </cell>
          <cell r="E71" t="str">
            <v>H</v>
          </cell>
          <cell r="G71">
            <v>201</v>
          </cell>
          <cell r="H71">
            <v>1</v>
          </cell>
          <cell r="I71">
            <v>1</v>
          </cell>
        </row>
        <row r="72">
          <cell r="A72">
            <v>9775</v>
          </cell>
          <cell r="B72">
            <v>9775</v>
          </cell>
          <cell r="C72">
            <v>101010</v>
          </cell>
          <cell r="D72" t="str">
            <v>I</v>
          </cell>
          <cell r="E72" t="str">
            <v>H</v>
          </cell>
          <cell r="G72">
            <v>201</v>
          </cell>
          <cell r="H72">
            <v>1</v>
          </cell>
          <cell r="I72">
            <v>1</v>
          </cell>
        </row>
        <row r="73">
          <cell r="A73">
            <v>9775</v>
          </cell>
          <cell r="B73">
            <v>9775</v>
          </cell>
          <cell r="C73">
            <v>101010</v>
          </cell>
          <cell r="D73" t="str">
            <v>I</v>
          </cell>
          <cell r="E73" t="str">
            <v>H</v>
          </cell>
          <cell r="G73">
            <v>201</v>
          </cell>
          <cell r="H73">
            <v>1</v>
          </cell>
          <cell r="I73">
            <v>1</v>
          </cell>
        </row>
        <row r="74">
          <cell r="A74">
            <v>9775</v>
          </cell>
          <cell r="B74">
            <v>9775</v>
          </cell>
          <cell r="C74">
            <v>101010</v>
          </cell>
          <cell r="D74" t="str">
            <v>I</v>
          </cell>
          <cell r="E74" t="str">
            <v>H</v>
          </cell>
          <cell r="G74">
            <v>201</v>
          </cell>
          <cell r="H74">
            <v>1</v>
          </cell>
          <cell r="I74">
            <v>1</v>
          </cell>
        </row>
        <row r="75">
          <cell r="A75">
            <v>9775</v>
          </cell>
          <cell r="B75">
            <v>9775</v>
          </cell>
          <cell r="C75">
            <v>101010</v>
          </cell>
          <cell r="D75" t="str">
            <v>I</v>
          </cell>
          <cell r="E75" t="str">
            <v>H</v>
          </cell>
          <cell r="G75">
            <v>201</v>
          </cell>
          <cell r="H75">
            <v>1</v>
          </cell>
          <cell r="I75">
            <v>1</v>
          </cell>
        </row>
        <row r="76">
          <cell r="A76">
            <v>9775</v>
          </cell>
          <cell r="B76">
            <v>9775</v>
          </cell>
          <cell r="C76">
            <v>101010</v>
          </cell>
          <cell r="D76" t="str">
            <v>I</v>
          </cell>
          <cell r="E76" t="str">
            <v>H</v>
          </cell>
          <cell r="G76">
            <v>201</v>
          </cell>
          <cell r="H76">
            <v>1</v>
          </cell>
          <cell r="I76">
            <v>1</v>
          </cell>
        </row>
        <row r="77">
          <cell r="A77">
            <v>9775</v>
          </cell>
          <cell r="B77">
            <v>9775</v>
          </cell>
          <cell r="C77">
            <v>101010</v>
          </cell>
          <cell r="D77" t="str">
            <v>I</v>
          </cell>
          <cell r="E77" t="str">
            <v>H</v>
          </cell>
          <cell r="G77">
            <v>201</v>
          </cell>
          <cell r="H77">
            <v>1</v>
          </cell>
          <cell r="I77">
            <v>1</v>
          </cell>
        </row>
        <row r="78">
          <cell r="A78">
            <v>9775</v>
          </cell>
          <cell r="B78">
            <v>9775</v>
          </cell>
          <cell r="C78">
            <v>101010</v>
          </cell>
          <cell r="D78" t="str">
            <v>I</v>
          </cell>
          <cell r="E78" t="str">
            <v>H</v>
          </cell>
          <cell r="G78">
            <v>201</v>
          </cell>
          <cell r="H78">
            <v>1</v>
          </cell>
          <cell r="I78">
            <v>1</v>
          </cell>
        </row>
        <row r="79">
          <cell r="A79">
            <v>9775</v>
          </cell>
          <cell r="B79">
            <v>9775</v>
          </cell>
          <cell r="C79">
            <v>101010</v>
          </cell>
          <cell r="D79" t="str">
            <v>I</v>
          </cell>
          <cell r="E79" t="str">
            <v>H</v>
          </cell>
          <cell r="G79">
            <v>201</v>
          </cell>
          <cell r="H79">
            <v>1</v>
          </cell>
          <cell r="I79">
            <v>1</v>
          </cell>
        </row>
        <row r="80">
          <cell r="A80">
            <v>9775</v>
          </cell>
          <cell r="B80">
            <v>9775</v>
          </cell>
          <cell r="C80">
            <v>101010</v>
          </cell>
          <cell r="D80" t="str">
            <v>I</v>
          </cell>
          <cell r="E80" t="str">
            <v>H</v>
          </cell>
          <cell r="G80">
            <v>201</v>
          </cell>
          <cell r="H80">
            <v>1</v>
          </cell>
          <cell r="I80">
            <v>1</v>
          </cell>
        </row>
        <row r="81">
          <cell r="A81">
            <v>9775</v>
          </cell>
          <cell r="B81">
            <v>9775</v>
          </cell>
          <cell r="C81">
            <v>101010</v>
          </cell>
          <cell r="D81" t="str">
            <v>I</v>
          </cell>
          <cell r="E81" t="str">
            <v>H</v>
          </cell>
          <cell r="G81">
            <v>201</v>
          </cell>
          <cell r="H81">
            <v>1</v>
          </cell>
          <cell r="I81">
            <v>1</v>
          </cell>
        </row>
        <row r="82">
          <cell r="A82">
            <v>9775</v>
          </cell>
          <cell r="B82">
            <v>9775</v>
          </cell>
          <cell r="C82">
            <v>101010</v>
          </cell>
          <cell r="D82" t="str">
            <v>I</v>
          </cell>
          <cell r="E82" t="str">
            <v>H</v>
          </cell>
          <cell r="G82">
            <v>201</v>
          </cell>
          <cell r="H82">
            <v>1</v>
          </cell>
          <cell r="I82">
            <v>1</v>
          </cell>
        </row>
        <row r="83">
          <cell r="A83">
            <v>9775</v>
          </cell>
          <cell r="B83">
            <v>9775</v>
          </cell>
          <cell r="C83">
            <v>101010</v>
          </cell>
          <cell r="D83" t="str">
            <v>I</v>
          </cell>
          <cell r="E83" t="str">
            <v>H</v>
          </cell>
          <cell r="G83">
            <v>201</v>
          </cell>
          <cell r="H83">
            <v>1</v>
          </cell>
          <cell r="I83">
            <v>1</v>
          </cell>
        </row>
        <row r="84">
          <cell r="A84">
            <v>9775</v>
          </cell>
          <cell r="B84">
            <v>9775</v>
          </cell>
          <cell r="C84">
            <v>101010</v>
          </cell>
          <cell r="D84" t="str">
            <v>I</v>
          </cell>
          <cell r="E84" t="str">
            <v>H</v>
          </cell>
          <cell r="G84">
            <v>201</v>
          </cell>
          <cell r="H84">
            <v>1</v>
          </cell>
          <cell r="I84">
            <v>1</v>
          </cell>
        </row>
        <row r="85">
          <cell r="A85">
            <v>9775</v>
          </cell>
          <cell r="B85">
            <v>9775</v>
          </cell>
          <cell r="C85">
            <v>101010</v>
          </cell>
          <cell r="D85" t="str">
            <v>I</v>
          </cell>
          <cell r="E85" t="str">
            <v>H</v>
          </cell>
          <cell r="G85">
            <v>201</v>
          </cell>
          <cell r="H85">
            <v>1</v>
          </cell>
          <cell r="I85">
            <v>1</v>
          </cell>
        </row>
        <row r="86">
          <cell r="A86">
            <v>9775</v>
          </cell>
          <cell r="B86">
            <v>9775</v>
          </cell>
          <cell r="C86">
            <v>101010</v>
          </cell>
          <cell r="D86" t="str">
            <v>I</v>
          </cell>
          <cell r="E86" t="str">
            <v>H</v>
          </cell>
          <cell r="G86">
            <v>201</v>
          </cell>
          <cell r="H86">
            <v>1</v>
          </cell>
          <cell r="I86">
            <v>1</v>
          </cell>
        </row>
        <row r="87">
          <cell r="A87">
            <v>9775</v>
          </cell>
          <cell r="B87">
            <v>9775</v>
          </cell>
          <cell r="C87">
            <v>101010</v>
          </cell>
          <cell r="D87" t="str">
            <v>I</v>
          </cell>
          <cell r="E87" t="str">
            <v>H</v>
          </cell>
          <cell r="G87">
            <v>201</v>
          </cell>
          <cell r="H87">
            <v>1</v>
          </cell>
          <cell r="I87">
            <v>1</v>
          </cell>
        </row>
        <row r="88">
          <cell r="A88">
            <v>9775</v>
          </cell>
          <cell r="B88">
            <v>9775</v>
          </cell>
          <cell r="C88">
            <v>101010</v>
          </cell>
          <cell r="D88" t="str">
            <v>I</v>
          </cell>
          <cell r="E88" t="str">
            <v>H</v>
          </cell>
          <cell r="G88">
            <v>201</v>
          </cell>
          <cell r="H88">
            <v>1</v>
          </cell>
          <cell r="I88">
            <v>1</v>
          </cell>
        </row>
        <row r="89">
          <cell r="A89">
            <v>9775</v>
          </cell>
          <cell r="B89">
            <v>9775</v>
          </cell>
          <cell r="C89">
            <v>101010</v>
          </cell>
          <cell r="D89" t="str">
            <v>I</v>
          </cell>
          <cell r="E89" t="str">
            <v>H</v>
          </cell>
          <cell r="G89">
            <v>201</v>
          </cell>
          <cell r="H89">
            <v>1</v>
          </cell>
          <cell r="I89">
            <v>1</v>
          </cell>
        </row>
        <row r="90">
          <cell r="A90">
            <v>9775</v>
          </cell>
          <cell r="B90">
            <v>9775</v>
          </cell>
          <cell r="C90">
            <v>101010</v>
          </cell>
          <cell r="D90" t="str">
            <v>I</v>
          </cell>
          <cell r="E90" t="str">
            <v>H</v>
          </cell>
          <cell r="G90">
            <v>201</v>
          </cell>
          <cell r="H90">
            <v>1</v>
          </cell>
          <cell r="I90">
            <v>1</v>
          </cell>
        </row>
        <row r="91">
          <cell r="A91">
            <v>9775</v>
          </cell>
          <cell r="B91">
            <v>9775</v>
          </cell>
          <cell r="C91">
            <v>101010</v>
          </cell>
          <cell r="D91" t="str">
            <v>I</v>
          </cell>
          <cell r="E91" t="str">
            <v>H</v>
          </cell>
          <cell r="G91">
            <v>201</v>
          </cell>
          <cell r="H91">
            <v>1</v>
          </cell>
          <cell r="I91">
            <v>1</v>
          </cell>
        </row>
        <row r="92">
          <cell r="A92">
            <v>9775</v>
          </cell>
          <cell r="B92">
            <v>9775</v>
          </cell>
          <cell r="C92">
            <v>101010</v>
          </cell>
          <cell r="D92" t="str">
            <v>I</v>
          </cell>
          <cell r="E92" t="str">
            <v>H</v>
          </cell>
          <cell r="G92">
            <v>201</v>
          </cell>
          <cell r="H92">
            <v>1</v>
          </cell>
          <cell r="I92">
            <v>1</v>
          </cell>
        </row>
        <row r="93">
          <cell r="A93">
            <v>9775</v>
          </cell>
          <cell r="B93">
            <v>9775</v>
          </cell>
          <cell r="C93">
            <v>101010</v>
          </cell>
          <cell r="D93" t="str">
            <v>I</v>
          </cell>
          <cell r="E93" t="str">
            <v>H</v>
          </cell>
          <cell r="G93">
            <v>201</v>
          </cell>
          <cell r="H93">
            <v>1</v>
          </cell>
          <cell r="I93">
            <v>1</v>
          </cell>
        </row>
        <row r="94">
          <cell r="A94">
            <v>9775</v>
          </cell>
          <cell r="B94">
            <v>9775</v>
          </cell>
          <cell r="C94">
            <v>101010</v>
          </cell>
          <cell r="D94" t="str">
            <v>I</v>
          </cell>
          <cell r="E94" t="str">
            <v>H</v>
          </cell>
          <cell r="G94">
            <v>201</v>
          </cell>
          <cell r="H94">
            <v>1</v>
          </cell>
          <cell r="I94">
            <v>1</v>
          </cell>
        </row>
        <row r="95">
          <cell r="A95">
            <v>9775</v>
          </cell>
          <cell r="B95">
            <v>9775</v>
          </cell>
          <cell r="C95">
            <v>101010</v>
          </cell>
          <cell r="D95" t="str">
            <v>I</v>
          </cell>
          <cell r="E95" t="str">
            <v>H</v>
          </cell>
          <cell r="G95">
            <v>201</v>
          </cell>
          <cell r="H95">
            <v>1</v>
          </cell>
          <cell r="I95">
            <v>1</v>
          </cell>
        </row>
        <row r="96">
          <cell r="A96">
            <v>9775</v>
          </cell>
          <cell r="B96">
            <v>9775</v>
          </cell>
          <cell r="C96">
            <v>101010</v>
          </cell>
          <cell r="D96" t="str">
            <v>I</v>
          </cell>
          <cell r="E96" t="str">
            <v>H</v>
          </cell>
          <cell r="G96">
            <v>201</v>
          </cell>
          <cell r="H96">
            <v>1</v>
          </cell>
          <cell r="I96">
            <v>1</v>
          </cell>
        </row>
        <row r="97">
          <cell r="A97">
            <v>9775</v>
          </cell>
          <cell r="B97">
            <v>9775</v>
          </cell>
          <cell r="C97">
            <v>101010</v>
          </cell>
          <cell r="D97" t="str">
            <v>I</v>
          </cell>
          <cell r="E97" t="str">
            <v>H</v>
          </cell>
          <cell r="G97">
            <v>302</v>
          </cell>
          <cell r="H97">
            <v>1</v>
          </cell>
          <cell r="I97">
            <v>1</v>
          </cell>
        </row>
        <row r="98">
          <cell r="A98">
            <v>9775</v>
          </cell>
          <cell r="B98">
            <v>9775</v>
          </cell>
          <cell r="C98">
            <v>101010</v>
          </cell>
          <cell r="D98" t="str">
            <v>I</v>
          </cell>
          <cell r="E98" t="str">
            <v>H</v>
          </cell>
          <cell r="G98">
            <v>304</v>
          </cell>
          <cell r="H98">
            <v>1</v>
          </cell>
          <cell r="I98">
            <v>1</v>
          </cell>
        </row>
        <row r="99">
          <cell r="A99">
            <v>9775</v>
          </cell>
          <cell r="B99">
            <v>9775</v>
          </cell>
          <cell r="C99">
            <v>101010</v>
          </cell>
          <cell r="D99" t="str">
            <v>I</v>
          </cell>
          <cell r="E99" t="str">
            <v>H</v>
          </cell>
          <cell r="G99">
            <v>305</v>
          </cell>
          <cell r="H99">
            <v>1</v>
          </cell>
          <cell r="I99">
            <v>1</v>
          </cell>
        </row>
        <row r="100">
          <cell r="A100">
            <v>9775</v>
          </cell>
          <cell r="B100">
            <v>9775</v>
          </cell>
          <cell r="C100">
            <v>101010</v>
          </cell>
          <cell r="D100" t="str">
            <v>I</v>
          </cell>
          <cell r="E100" t="str">
            <v>H</v>
          </cell>
          <cell r="G100">
            <v>305</v>
          </cell>
          <cell r="H100">
            <v>1</v>
          </cell>
          <cell r="I100">
            <v>1</v>
          </cell>
        </row>
        <row r="101">
          <cell r="A101">
            <v>9775</v>
          </cell>
          <cell r="B101">
            <v>9775</v>
          </cell>
          <cell r="C101">
            <v>101010</v>
          </cell>
          <cell r="D101" t="str">
            <v>I</v>
          </cell>
          <cell r="E101" t="str">
            <v>H</v>
          </cell>
          <cell r="G101">
            <v>305</v>
          </cell>
          <cell r="H101">
            <v>1</v>
          </cell>
          <cell r="I101">
            <v>1</v>
          </cell>
        </row>
        <row r="102">
          <cell r="A102">
            <v>9775</v>
          </cell>
          <cell r="B102">
            <v>9775</v>
          </cell>
          <cell r="C102">
            <v>101010</v>
          </cell>
          <cell r="D102" t="str">
            <v>I</v>
          </cell>
          <cell r="E102" t="str">
            <v>H</v>
          </cell>
          <cell r="G102">
            <v>306</v>
          </cell>
          <cell r="H102">
            <v>1</v>
          </cell>
          <cell r="I102">
            <v>1</v>
          </cell>
        </row>
        <row r="103">
          <cell r="A103">
            <v>9775</v>
          </cell>
          <cell r="B103">
            <v>9775</v>
          </cell>
          <cell r="C103">
            <v>101010</v>
          </cell>
          <cell r="D103" t="str">
            <v>I</v>
          </cell>
          <cell r="E103" t="str">
            <v>H</v>
          </cell>
          <cell r="G103">
            <v>306</v>
          </cell>
          <cell r="H103">
            <v>1</v>
          </cell>
          <cell r="I103">
            <v>1</v>
          </cell>
        </row>
        <row r="104">
          <cell r="A104">
            <v>9775</v>
          </cell>
          <cell r="B104">
            <v>9775</v>
          </cell>
          <cell r="C104">
            <v>101010</v>
          </cell>
          <cell r="D104" t="str">
            <v>I</v>
          </cell>
          <cell r="E104" t="str">
            <v>H</v>
          </cell>
          <cell r="G104">
            <v>306</v>
          </cell>
          <cell r="H104">
            <v>1</v>
          </cell>
          <cell r="I104">
            <v>1</v>
          </cell>
        </row>
        <row r="105">
          <cell r="A105">
            <v>9775</v>
          </cell>
          <cell r="B105">
            <v>9775</v>
          </cell>
          <cell r="C105">
            <v>101010</v>
          </cell>
          <cell r="D105" t="str">
            <v>I</v>
          </cell>
          <cell r="E105" t="str">
            <v>H</v>
          </cell>
          <cell r="G105">
            <v>306</v>
          </cell>
          <cell r="H105">
            <v>1</v>
          </cell>
          <cell r="I105">
            <v>1</v>
          </cell>
        </row>
        <row r="106">
          <cell r="A106">
            <v>9775</v>
          </cell>
          <cell r="B106">
            <v>9775</v>
          </cell>
          <cell r="C106">
            <v>101010</v>
          </cell>
          <cell r="D106" t="str">
            <v>I</v>
          </cell>
          <cell r="E106" t="str">
            <v>H</v>
          </cell>
          <cell r="G106">
            <v>306</v>
          </cell>
          <cell r="H106">
            <v>1</v>
          </cell>
          <cell r="I106">
            <v>1</v>
          </cell>
        </row>
        <row r="107">
          <cell r="A107">
            <v>9775</v>
          </cell>
          <cell r="B107">
            <v>9775</v>
          </cell>
          <cell r="C107">
            <v>101010</v>
          </cell>
          <cell r="D107" t="str">
            <v>I</v>
          </cell>
          <cell r="E107" t="str">
            <v>H</v>
          </cell>
          <cell r="G107">
            <v>306</v>
          </cell>
          <cell r="H107">
            <v>1</v>
          </cell>
          <cell r="I107">
            <v>1</v>
          </cell>
        </row>
        <row r="108">
          <cell r="A108">
            <v>9775</v>
          </cell>
          <cell r="B108">
            <v>9775</v>
          </cell>
          <cell r="C108">
            <v>101010</v>
          </cell>
          <cell r="D108" t="str">
            <v>I</v>
          </cell>
          <cell r="E108" t="str">
            <v>H</v>
          </cell>
          <cell r="G108">
            <v>306</v>
          </cell>
          <cell r="H108">
            <v>1</v>
          </cell>
          <cell r="I108">
            <v>1</v>
          </cell>
        </row>
        <row r="109">
          <cell r="A109">
            <v>9775</v>
          </cell>
          <cell r="B109">
            <v>9775</v>
          </cell>
          <cell r="C109">
            <v>101010</v>
          </cell>
          <cell r="D109" t="str">
            <v>I</v>
          </cell>
          <cell r="E109" t="str">
            <v>H</v>
          </cell>
          <cell r="G109">
            <v>306</v>
          </cell>
          <cell r="H109">
            <v>1</v>
          </cell>
          <cell r="I109">
            <v>1</v>
          </cell>
        </row>
        <row r="110">
          <cell r="A110">
            <v>9775</v>
          </cell>
          <cell r="B110">
            <v>9775</v>
          </cell>
          <cell r="C110">
            <v>101010</v>
          </cell>
          <cell r="D110" t="str">
            <v>I</v>
          </cell>
          <cell r="E110" t="str">
            <v>H</v>
          </cell>
          <cell r="G110">
            <v>306</v>
          </cell>
          <cell r="H110">
            <v>1</v>
          </cell>
          <cell r="I110">
            <v>1</v>
          </cell>
        </row>
        <row r="111">
          <cell r="A111">
            <v>9775</v>
          </cell>
          <cell r="B111">
            <v>9775</v>
          </cell>
          <cell r="C111">
            <v>101010</v>
          </cell>
          <cell r="D111" t="str">
            <v>P</v>
          </cell>
          <cell r="E111" t="str">
            <v>H</v>
          </cell>
          <cell r="G111">
            <v>201</v>
          </cell>
          <cell r="H111">
            <v>1</v>
          </cell>
          <cell r="I111">
            <v>1</v>
          </cell>
        </row>
        <row r="112">
          <cell r="A112">
            <v>9775</v>
          </cell>
          <cell r="B112">
            <v>9775</v>
          </cell>
          <cell r="C112">
            <v>101010</v>
          </cell>
          <cell r="D112" t="str">
            <v>P</v>
          </cell>
          <cell r="E112" t="str">
            <v>H</v>
          </cell>
          <cell r="G112">
            <v>201</v>
          </cell>
          <cell r="H112">
            <v>1</v>
          </cell>
          <cell r="I112">
            <v>1</v>
          </cell>
        </row>
        <row r="113">
          <cell r="A113">
            <v>9775</v>
          </cell>
          <cell r="B113">
            <v>9775</v>
          </cell>
          <cell r="C113">
            <v>101010</v>
          </cell>
          <cell r="D113" t="str">
            <v>P</v>
          </cell>
          <cell r="E113" t="str">
            <v>H</v>
          </cell>
          <cell r="G113">
            <v>301</v>
          </cell>
          <cell r="H113">
            <v>1</v>
          </cell>
          <cell r="I113">
            <v>1</v>
          </cell>
        </row>
        <row r="114">
          <cell r="A114">
            <v>9775</v>
          </cell>
          <cell r="B114">
            <v>9775</v>
          </cell>
          <cell r="C114">
            <v>101010</v>
          </cell>
          <cell r="D114" t="str">
            <v>P</v>
          </cell>
          <cell r="E114" t="str">
            <v>H</v>
          </cell>
          <cell r="G114">
            <v>302</v>
          </cell>
          <cell r="H114">
            <v>1</v>
          </cell>
          <cell r="I114">
            <v>1</v>
          </cell>
        </row>
        <row r="115">
          <cell r="A115">
            <v>9775</v>
          </cell>
          <cell r="B115">
            <v>9775</v>
          </cell>
          <cell r="C115">
            <v>101010</v>
          </cell>
          <cell r="D115" t="str">
            <v>P</v>
          </cell>
          <cell r="E115" t="str">
            <v>H</v>
          </cell>
          <cell r="G115">
            <v>302</v>
          </cell>
          <cell r="H115">
            <v>1</v>
          </cell>
          <cell r="I115">
            <v>1</v>
          </cell>
        </row>
        <row r="116">
          <cell r="A116">
            <v>9775</v>
          </cell>
          <cell r="B116">
            <v>9775</v>
          </cell>
          <cell r="C116">
            <v>101010</v>
          </cell>
          <cell r="D116" t="str">
            <v>P</v>
          </cell>
          <cell r="E116" t="str">
            <v>H</v>
          </cell>
          <cell r="G116">
            <v>304</v>
          </cell>
          <cell r="H116">
            <v>1</v>
          </cell>
          <cell r="I116">
            <v>1</v>
          </cell>
        </row>
        <row r="117">
          <cell r="A117">
            <v>9775</v>
          </cell>
          <cell r="B117">
            <v>9775</v>
          </cell>
          <cell r="C117">
            <v>101010</v>
          </cell>
          <cell r="D117" t="str">
            <v>P</v>
          </cell>
          <cell r="E117" t="str">
            <v>H</v>
          </cell>
          <cell r="G117">
            <v>304</v>
          </cell>
          <cell r="H117">
            <v>1</v>
          </cell>
          <cell r="I117">
            <v>1</v>
          </cell>
        </row>
        <row r="118">
          <cell r="A118">
            <v>9775</v>
          </cell>
          <cell r="B118">
            <v>9775</v>
          </cell>
          <cell r="C118">
            <v>101010</v>
          </cell>
          <cell r="D118" t="str">
            <v>P</v>
          </cell>
          <cell r="E118" t="str">
            <v>H</v>
          </cell>
          <cell r="G118">
            <v>304</v>
          </cell>
          <cell r="H118">
            <v>1</v>
          </cell>
          <cell r="I118">
            <v>1</v>
          </cell>
        </row>
        <row r="119">
          <cell r="A119">
            <v>9775</v>
          </cell>
          <cell r="B119">
            <v>9775</v>
          </cell>
          <cell r="C119">
            <v>101010</v>
          </cell>
          <cell r="D119" t="str">
            <v>P</v>
          </cell>
          <cell r="E119" t="str">
            <v>H</v>
          </cell>
          <cell r="G119">
            <v>305</v>
          </cell>
          <cell r="H119">
            <v>1</v>
          </cell>
          <cell r="I119">
            <v>1</v>
          </cell>
        </row>
        <row r="120">
          <cell r="A120">
            <v>9775</v>
          </cell>
          <cell r="B120">
            <v>9775</v>
          </cell>
          <cell r="C120">
            <v>101010</v>
          </cell>
          <cell r="D120" t="str">
            <v>P</v>
          </cell>
          <cell r="E120" t="str">
            <v>H</v>
          </cell>
          <cell r="G120">
            <v>305</v>
          </cell>
          <cell r="H120">
            <v>1</v>
          </cell>
          <cell r="I120">
            <v>1</v>
          </cell>
        </row>
        <row r="121">
          <cell r="A121">
            <v>9775</v>
          </cell>
          <cell r="B121">
            <v>9775</v>
          </cell>
          <cell r="C121">
            <v>101010</v>
          </cell>
          <cell r="D121" t="str">
            <v>P</v>
          </cell>
          <cell r="E121" t="str">
            <v>H</v>
          </cell>
          <cell r="G121">
            <v>305</v>
          </cell>
          <cell r="H121">
            <v>1</v>
          </cell>
          <cell r="I121">
            <v>1</v>
          </cell>
        </row>
        <row r="122">
          <cell r="A122">
            <v>9775</v>
          </cell>
          <cell r="B122">
            <v>9775</v>
          </cell>
          <cell r="C122">
            <v>101010</v>
          </cell>
          <cell r="D122" t="str">
            <v>P</v>
          </cell>
          <cell r="E122" t="str">
            <v>H</v>
          </cell>
          <cell r="G122">
            <v>306</v>
          </cell>
          <cell r="H122">
            <v>1</v>
          </cell>
          <cell r="I122">
            <v>1</v>
          </cell>
        </row>
        <row r="123">
          <cell r="A123">
            <v>9775</v>
          </cell>
          <cell r="B123">
            <v>9775</v>
          </cell>
          <cell r="C123">
            <v>101010</v>
          </cell>
          <cell r="D123" t="str">
            <v>P</v>
          </cell>
          <cell r="E123" t="str">
            <v>H</v>
          </cell>
          <cell r="G123">
            <v>306</v>
          </cell>
          <cell r="H123">
            <v>1</v>
          </cell>
          <cell r="I123">
            <v>1</v>
          </cell>
        </row>
        <row r="124">
          <cell r="A124">
            <v>9775</v>
          </cell>
          <cell r="B124">
            <v>9775</v>
          </cell>
          <cell r="C124">
            <v>101010</v>
          </cell>
          <cell r="D124" t="str">
            <v>P</v>
          </cell>
          <cell r="E124" t="str">
            <v>H</v>
          </cell>
          <cell r="G124">
            <v>306</v>
          </cell>
          <cell r="H124">
            <v>1</v>
          </cell>
          <cell r="I124">
            <v>1</v>
          </cell>
        </row>
        <row r="125">
          <cell r="A125">
            <v>9775</v>
          </cell>
          <cell r="B125">
            <v>9775</v>
          </cell>
          <cell r="C125">
            <v>101010</v>
          </cell>
          <cell r="D125" t="str">
            <v>P</v>
          </cell>
          <cell r="E125" t="str">
            <v>H</v>
          </cell>
          <cell r="G125">
            <v>306</v>
          </cell>
          <cell r="H125">
            <v>1</v>
          </cell>
          <cell r="I125">
            <v>1</v>
          </cell>
        </row>
        <row r="126">
          <cell r="A126">
            <v>9775</v>
          </cell>
          <cell r="B126">
            <v>9775</v>
          </cell>
          <cell r="C126">
            <v>101010</v>
          </cell>
          <cell r="D126" t="str">
            <v>P</v>
          </cell>
          <cell r="E126" t="str">
            <v>H</v>
          </cell>
          <cell r="G126">
            <v>306</v>
          </cell>
          <cell r="H126">
            <v>1</v>
          </cell>
          <cell r="I126">
            <v>1</v>
          </cell>
        </row>
        <row r="127">
          <cell r="A127">
            <v>9775</v>
          </cell>
          <cell r="B127">
            <v>9775</v>
          </cell>
          <cell r="C127">
            <v>101010</v>
          </cell>
          <cell r="D127" t="str">
            <v>P</v>
          </cell>
          <cell r="E127" t="str">
            <v>H</v>
          </cell>
          <cell r="G127">
            <v>326</v>
          </cell>
          <cell r="H127">
            <v>1</v>
          </cell>
          <cell r="I127">
            <v>1</v>
          </cell>
        </row>
        <row r="128">
          <cell r="A128">
            <v>9775</v>
          </cell>
          <cell r="B128">
            <v>9775</v>
          </cell>
          <cell r="C128">
            <v>101010</v>
          </cell>
          <cell r="D128" t="str">
            <v>P</v>
          </cell>
          <cell r="E128" t="str">
            <v>H</v>
          </cell>
          <cell r="G128">
            <v>1761</v>
          </cell>
          <cell r="H128">
            <v>1</v>
          </cell>
          <cell r="I128">
            <v>1</v>
          </cell>
        </row>
        <row r="129">
          <cell r="A129">
            <v>9775</v>
          </cell>
          <cell r="B129">
            <v>9775</v>
          </cell>
          <cell r="C129">
            <v>202009</v>
          </cell>
          <cell r="D129" t="str">
            <v>I</v>
          </cell>
          <cell r="E129" t="str">
            <v>H</v>
          </cell>
          <cell r="F129">
            <v>1</v>
          </cell>
          <cell r="G129">
            <v>302</v>
          </cell>
          <cell r="H129">
            <v>1</v>
          </cell>
          <cell r="I129">
            <v>53800</v>
          </cell>
        </row>
        <row r="130">
          <cell r="A130">
            <v>9775</v>
          </cell>
          <cell r="B130">
            <v>9775</v>
          </cell>
          <cell r="C130">
            <v>202009</v>
          </cell>
          <cell r="D130" t="str">
            <v>I</v>
          </cell>
          <cell r="E130" t="str">
            <v>H</v>
          </cell>
          <cell r="F130">
            <v>1</v>
          </cell>
          <cell r="G130">
            <v>304</v>
          </cell>
          <cell r="H130">
            <v>1</v>
          </cell>
          <cell r="I130">
            <v>53800</v>
          </cell>
        </row>
        <row r="131">
          <cell r="A131">
            <v>9775</v>
          </cell>
          <cell r="B131">
            <v>9775</v>
          </cell>
          <cell r="C131">
            <v>202009</v>
          </cell>
          <cell r="D131" t="str">
            <v>I</v>
          </cell>
          <cell r="E131" t="str">
            <v>H</v>
          </cell>
          <cell r="F131">
            <v>1</v>
          </cell>
          <cell r="G131">
            <v>305</v>
          </cell>
          <cell r="H131">
            <v>1</v>
          </cell>
          <cell r="I131">
            <v>53800</v>
          </cell>
        </row>
        <row r="132">
          <cell r="A132">
            <v>9775</v>
          </cell>
          <cell r="B132">
            <v>9775</v>
          </cell>
          <cell r="C132">
            <v>202009</v>
          </cell>
          <cell r="D132" t="str">
            <v>I</v>
          </cell>
          <cell r="E132" t="str">
            <v>H</v>
          </cell>
          <cell r="F132">
            <v>1</v>
          </cell>
          <cell r="G132">
            <v>305</v>
          </cell>
          <cell r="H132">
            <v>2</v>
          </cell>
          <cell r="I132">
            <v>107600</v>
          </cell>
        </row>
        <row r="133">
          <cell r="A133">
            <v>9775</v>
          </cell>
          <cell r="B133">
            <v>9775</v>
          </cell>
          <cell r="C133">
            <v>202009</v>
          </cell>
          <cell r="D133" t="str">
            <v>I</v>
          </cell>
          <cell r="E133" t="str">
            <v>H</v>
          </cell>
          <cell r="F133">
            <v>1</v>
          </cell>
          <cell r="G133">
            <v>306</v>
          </cell>
          <cell r="H133">
            <v>8</v>
          </cell>
          <cell r="I133">
            <v>430400</v>
          </cell>
        </row>
        <row r="134">
          <cell r="A134">
            <v>9775</v>
          </cell>
          <cell r="B134">
            <v>9775</v>
          </cell>
          <cell r="C134">
            <v>202009</v>
          </cell>
          <cell r="D134" t="str">
            <v>I</v>
          </cell>
          <cell r="E134" t="str">
            <v>H</v>
          </cell>
          <cell r="F134">
            <v>1</v>
          </cell>
          <cell r="G134">
            <v>201</v>
          </cell>
          <cell r="H134">
            <v>26</v>
          </cell>
          <cell r="I134">
            <v>1398800</v>
          </cell>
        </row>
        <row r="135">
          <cell r="A135">
            <v>9775</v>
          </cell>
          <cell r="B135">
            <v>9775</v>
          </cell>
          <cell r="C135">
            <v>202009</v>
          </cell>
          <cell r="D135" t="str">
            <v>P</v>
          </cell>
          <cell r="E135" t="str">
            <v>H</v>
          </cell>
          <cell r="F135">
            <v>1</v>
          </cell>
          <cell r="G135">
            <v>301</v>
          </cell>
          <cell r="H135">
            <v>1</v>
          </cell>
          <cell r="I135">
            <v>53800</v>
          </cell>
        </row>
        <row r="136">
          <cell r="A136">
            <v>9775</v>
          </cell>
          <cell r="B136">
            <v>9775</v>
          </cell>
          <cell r="C136">
            <v>202009</v>
          </cell>
          <cell r="D136" t="str">
            <v>P</v>
          </cell>
          <cell r="E136" t="str">
            <v>H</v>
          </cell>
          <cell r="F136">
            <v>1</v>
          </cell>
          <cell r="G136">
            <v>326</v>
          </cell>
          <cell r="H136">
            <v>1</v>
          </cell>
          <cell r="I136">
            <v>53800</v>
          </cell>
        </row>
        <row r="137">
          <cell r="A137">
            <v>9775</v>
          </cell>
          <cell r="B137">
            <v>9775</v>
          </cell>
          <cell r="C137">
            <v>202009</v>
          </cell>
          <cell r="D137" t="str">
            <v>P</v>
          </cell>
          <cell r="E137" t="str">
            <v>H</v>
          </cell>
          <cell r="F137">
            <v>1</v>
          </cell>
          <cell r="G137">
            <v>1761</v>
          </cell>
          <cell r="H137">
            <v>1</v>
          </cell>
          <cell r="I137">
            <v>53800</v>
          </cell>
        </row>
        <row r="138">
          <cell r="A138">
            <v>9775</v>
          </cell>
          <cell r="B138">
            <v>9775</v>
          </cell>
          <cell r="C138">
            <v>202009</v>
          </cell>
          <cell r="D138" t="str">
            <v>P</v>
          </cell>
          <cell r="E138" t="str">
            <v>H</v>
          </cell>
          <cell r="F138">
            <v>1</v>
          </cell>
          <cell r="G138">
            <v>201</v>
          </cell>
          <cell r="H138">
            <v>2</v>
          </cell>
          <cell r="I138">
            <v>107600</v>
          </cell>
        </row>
        <row r="139">
          <cell r="A139">
            <v>9775</v>
          </cell>
          <cell r="B139">
            <v>9775</v>
          </cell>
          <cell r="C139">
            <v>202009</v>
          </cell>
          <cell r="D139" t="str">
            <v>P</v>
          </cell>
          <cell r="E139" t="str">
            <v>H</v>
          </cell>
          <cell r="F139">
            <v>1</v>
          </cell>
          <cell r="G139">
            <v>306</v>
          </cell>
          <cell r="H139">
            <v>2</v>
          </cell>
          <cell r="I139">
            <v>107600</v>
          </cell>
        </row>
        <row r="140">
          <cell r="A140">
            <v>9775</v>
          </cell>
          <cell r="B140">
            <v>9775</v>
          </cell>
          <cell r="C140">
            <v>202009</v>
          </cell>
          <cell r="D140" t="str">
            <v>P</v>
          </cell>
          <cell r="E140" t="str">
            <v>H</v>
          </cell>
          <cell r="F140">
            <v>1</v>
          </cell>
          <cell r="G140">
            <v>304</v>
          </cell>
          <cell r="H140">
            <v>3</v>
          </cell>
          <cell r="I140">
            <v>161400</v>
          </cell>
        </row>
        <row r="141">
          <cell r="A141">
            <v>9775</v>
          </cell>
          <cell r="B141">
            <v>9775</v>
          </cell>
          <cell r="C141">
            <v>202009</v>
          </cell>
          <cell r="D141" t="str">
            <v>P</v>
          </cell>
          <cell r="E141" t="str">
            <v>H</v>
          </cell>
          <cell r="F141">
            <v>1</v>
          </cell>
          <cell r="G141">
            <v>305</v>
          </cell>
          <cell r="H141">
            <v>3</v>
          </cell>
          <cell r="I141">
            <v>161400</v>
          </cell>
        </row>
        <row r="142">
          <cell r="A142">
            <v>9775</v>
          </cell>
          <cell r="B142">
            <v>9775</v>
          </cell>
          <cell r="C142">
            <v>202009</v>
          </cell>
          <cell r="D142" t="str">
            <v>P</v>
          </cell>
          <cell r="E142" t="str">
            <v>H</v>
          </cell>
          <cell r="F142">
            <v>1</v>
          </cell>
          <cell r="G142">
            <v>302</v>
          </cell>
          <cell r="H142">
            <v>4</v>
          </cell>
          <cell r="I142">
            <v>215200</v>
          </cell>
        </row>
        <row r="143">
          <cell r="A143">
            <v>9775</v>
          </cell>
          <cell r="B143">
            <v>9775</v>
          </cell>
          <cell r="C143">
            <v>202501</v>
          </cell>
          <cell r="D143" t="str">
            <v>I</v>
          </cell>
          <cell r="E143" t="str">
            <v>H</v>
          </cell>
          <cell r="F143">
            <v>1</v>
          </cell>
          <cell r="G143">
            <v>306</v>
          </cell>
          <cell r="H143">
            <v>1</v>
          </cell>
          <cell r="I143">
            <v>123200</v>
          </cell>
        </row>
        <row r="144">
          <cell r="A144">
            <v>9775</v>
          </cell>
          <cell r="B144">
            <v>9775</v>
          </cell>
          <cell r="C144">
            <v>202501</v>
          </cell>
          <cell r="D144" t="str">
            <v>P</v>
          </cell>
          <cell r="E144" t="str">
            <v>H</v>
          </cell>
          <cell r="F144">
            <v>1</v>
          </cell>
          <cell r="G144">
            <v>306</v>
          </cell>
          <cell r="H144">
            <v>3</v>
          </cell>
          <cell r="I144">
            <v>535200</v>
          </cell>
        </row>
        <row r="145">
          <cell r="A145">
            <v>9775</v>
          </cell>
          <cell r="B145">
            <v>9775</v>
          </cell>
          <cell r="C145">
            <v>202502</v>
          </cell>
          <cell r="D145" t="str">
            <v>I</v>
          </cell>
          <cell r="E145" t="str">
            <v>H</v>
          </cell>
          <cell r="F145">
            <v>1</v>
          </cell>
          <cell r="G145">
            <v>201</v>
          </cell>
          <cell r="H145">
            <v>3</v>
          </cell>
          <cell r="I145">
            <v>343290</v>
          </cell>
        </row>
        <row r="146">
          <cell r="A146">
            <v>9775</v>
          </cell>
          <cell r="B146">
            <v>9775</v>
          </cell>
          <cell r="C146">
            <v>202502</v>
          </cell>
          <cell r="D146" t="str">
            <v>P</v>
          </cell>
          <cell r="E146" t="str">
            <v>H</v>
          </cell>
          <cell r="F146">
            <v>1</v>
          </cell>
          <cell r="G146">
            <v>306</v>
          </cell>
          <cell r="H146">
            <v>1</v>
          </cell>
          <cell r="I146">
            <v>118900</v>
          </cell>
        </row>
        <row r="147">
          <cell r="A147">
            <v>9775</v>
          </cell>
          <cell r="B147">
            <v>9775</v>
          </cell>
          <cell r="C147">
            <v>202502</v>
          </cell>
          <cell r="D147" t="str">
            <v>P</v>
          </cell>
          <cell r="E147" t="str">
            <v>H</v>
          </cell>
          <cell r="F147">
            <v>1</v>
          </cell>
          <cell r="G147">
            <v>302</v>
          </cell>
          <cell r="H147">
            <v>2</v>
          </cell>
          <cell r="I147">
            <v>202000</v>
          </cell>
        </row>
        <row r="148">
          <cell r="A148">
            <v>9775</v>
          </cell>
          <cell r="B148">
            <v>9775</v>
          </cell>
          <cell r="C148">
            <v>202504</v>
          </cell>
          <cell r="D148" t="str">
            <v>I</v>
          </cell>
          <cell r="E148" t="str">
            <v>H</v>
          </cell>
          <cell r="F148">
            <v>1</v>
          </cell>
          <cell r="G148">
            <v>201</v>
          </cell>
          <cell r="H148">
            <v>2</v>
          </cell>
          <cell r="I148">
            <v>112440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riterios para el FC"/>
      <sheetName val="Parámetros"/>
      <sheetName val="Equipos"/>
      <sheetName val="Resumen evaluación "/>
      <sheetName val="Resumen de inversión requerida"/>
      <sheetName val="Eval Tac"/>
      <sheetName val="Eval Angio"/>
      <sheetName val="Eval RM"/>
      <sheetName val="Detalle"/>
      <sheetName val="Resumen rentabilidad"/>
      <sheetName val="Resumen Precios Equipos"/>
    </sheetNames>
    <sheetDataSet>
      <sheetData sheetId="0"/>
      <sheetData sheetId="1">
        <row r="2">
          <cell r="C2">
            <v>487.32690000000002</v>
          </cell>
        </row>
        <row r="3">
          <cell r="C3">
            <v>22874</v>
          </cell>
        </row>
        <row r="7">
          <cell r="C7">
            <v>0.15</v>
          </cell>
        </row>
      </sheetData>
      <sheetData sheetId="2"/>
      <sheetData sheetId="3"/>
      <sheetData sheetId="4"/>
      <sheetData sheetId="5">
        <row r="51">
          <cell r="O51">
            <v>6993.3975753368804</v>
          </cell>
        </row>
      </sheetData>
      <sheetData sheetId="6">
        <row r="51">
          <cell r="O51">
            <v>7716.3524959380011</v>
          </cell>
        </row>
      </sheetData>
      <sheetData sheetId="7">
        <row r="51">
          <cell r="O51">
            <v>10761.827397826082</v>
          </cell>
        </row>
      </sheetData>
      <sheetData sheetId="8"/>
      <sheetData sheetId="9"/>
      <sheetData sheetId="1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valuacion CT"/>
      <sheetName val="inversión"/>
      <sheetName val="cronograma"/>
      <sheetName val="EERR"/>
      <sheetName val="datos"/>
      <sheetName val="supuestos"/>
      <sheetName val="produccion"/>
      <sheetName val="ingr-gastos"/>
      <sheetName val="exámenes"/>
      <sheetName val="ex derivados"/>
      <sheetName val="Nueva Producción"/>
      <sheetName val="Costos"/>
      <sheetName val="Mensual"/>
    </sheetNames>
    <sheetDataSet>
      <sheetData sheetId="0">
        <row r="5">
          <cell r="C5">
            <v>0.04</v>
          </cell>
        </row>
      </sheetData>
      <sheetData sheetId="1">
        <row r="78">
          <cell r="C78">
            <v>192991205.77000004</v>
          </cell>
        </row>
      </sheetData>
      <sheetData sheetId="2"/>
      <sheetData sheetId="3"/>
      <sheetData sheetId="4">
        <row r="3">
          <cell r="B3">
            <v>0.15</v>
          </cell>
        </row>
        <row r="4">
          <cell r="B4">
            <v>0.1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ensual"/>
      <sheetName val="Mensual (2)"/>
      <sheetName val="EP"/>
      <sheetName val="UCI"/>
      <sheetName val="Int Med"/>
      <sheetName val="Inter Quir"/>
      <sheetName val="Financiamiento"/>
    </sheetNames>
    <sheetDataSet>
      <sheetData sheetId="0"/>
      <sheetData sheetId="1"/>
      <sheetData sheetId="2">
        <row r="5">
          <cell r="A5">
            <v>0.04</v>
          </cell>
        </row>
      </sheetData>
      <sheetData sheetId="3">
        <row r="80">
          <cell r="C80">
            <v>103709029</v>
          </cell>
        </row>
      </sheetData>
      <sheetData sheetId="4">
        <row r="78">
          <cell r="C78">
            <v>81798126</v>
          </cell>
        </row>
      </sheetData>
      <sheetData sheetId="5">
        <row r="81">
          <cell r="C81">
            <v>74879952</v>
          </cell>
        </row>
      </sheetData>
      <sheetData sheetId="6">
        <row r="34">
          <cell r="F34">
            <v>5862450.0815999992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lujo"/>
      <sheetName val="inversion"/>
      <sheetName val="datos produccion"/>
      <sheetName val="datos gastos"/>
      <sheetName val="Producción"/>
      <sheetName val="gastos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>
            <v>8.4722085025153548E-2</v>
          </cell>
        </row>
        <row r="3">
          <cell r="B3">
            <v>0.1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a desarrollo"/>
      <sheetName val="tabla  (2)"/>
      <sheetName val="tabla "/>
      <sheetName val="CCTE_21070101_200804_T88"/>
    </sheetNames>
    <sheetDataSet>
      <sheetData sheetId="0" refreshError="1"/>
      <sheetData sheetId="1" refreshError="1">
        <row r="1">
          <cell r="A1">
            <v>1</v>
          </cell>
          <cell r="B1" t="str">
            <v>2</v>
          </cell>
          <cell r="C1">
            <v>3</v>
          </cell>
          <cell r="D1" t="str">
            <v>4</v>
          </cell>
          <cell r="E1">
            <v>5</v>
          </cell>
          <cell r="F1" t="str">
            <v>6</v>
          </cell>
          <cell r="G1">
            <v>7</v>
          </cell>
        </row>
        <row r="2">
          <cell r="A2" t="str">
            <v>coore</v>
          </cell>
          <cell r="B2" t="str">
            <v>rut y razo</v>
          </cell>
          <cell r="C2" t="str">
            <v xml:space="preserve">nombre </v>
          </cell>
          <cell r="D2" t="str">
            <v>Total</v>
          </cell>
          <cell r="E2" t="str">
            <v xml:space="preserve">periodos </v>
          </cell>
          <cell r="F2" t="str">
            <v xml:space="preserve">tasa </v>
          </cell>
          <cell r="G2" t="str">
            <v xml:space="preserve">cuota </v>
          </cell>
        </row>
        <row r="3">
          <cell r="A3">
            <v>1</v>
          </cell>
          <cell r="B3" t="str">
            <v>936260004</v>
          </cell>
          <cell r="C3" t="str">
            <v>3M DE CHILE S.A.</v>
          </cell>
          <cell r="D3">
            <v>200634</v>
          </cell>
          <cell r="E3">
            <v>1</v>
          </cell>
          <cell r="F3">
            <v>0</v>
          </cell>
          <cell r="G3">
            <v>-200634</v>
          </cell>
        </row>
        <row r="4">
          <cell r="A4">
            <v>2</v>
          </cell>
          <cell r="B4" t="str">
            <v>868210001</v>
          </cell>
          <cell r="C4" t="str">
            <v>A. BRIL Y CIA. LTDA.</v>
          </cell>
          <cell r="D4">
            <v>58141408</v>
          </cell>
          <cell r="E4">
            <v>8</v>
          </cell>
          <cell r="F4">
            <v>0</v>
          </cell>
          <cell r="G4">
            <v>-7267676</v>
          </cell>
        </row>
        <row r="5">
          <cell r="A5">
            <v>3</v>
          </cell>
          <cell r="B5" t="str">
            <v>947470000</v>
          </cell>
          <cell r="C5" t="str">
            <v>A.M. INTERNACIONAL S.A.</v>
          </cell>
          <cell r="D5">
            <v>4604951</v>
          </cell>
          <cell r="E5">
            <v>3</v>
          </cell>
          <cell r="F5">
            <v>0</v>
          </cell>
          <cell r="G5">
            <v>-1534983.6666666667</v>
          </cell>
        </row>
        <row r="6">
          <cell r="A6">
            <v>4</v>
          </cell>
          <cell r="B6" t="str">
            <v>813783002</v>
          </cell>
          <cell r="C6" t="str">
            <v>ABBOTT LABORATORIES CHILE LTDA</v>
          </cell>
          <cell r="D6">
            <v>129846865</v>
          </cell>
          <cell r="E6">
            <v>12</v>
          </cell>
          <cell r="F6">
            <v>6.0000000000000001E-3</v>
          </cell>
          <cell r="G6">
            <v>-11247202.149187973</v>
          </cell>
        </row>
        <row r="7">
          <cell r="A7">
            <v>5</v>
          </cell>
          <cell r="B7" t="str">
            <v>824182000</v>
          </cell>
          <cell r="C7" t="str">
            <v>ABRAHAM SHATS</v>
          </cell>
          <cell r="D7">
            <v>108885</v>
          </cell>
          <cell r="E7">
            <v>1</v>
          </cell>
          <cell r="F7">
            <v>0</v>
          </cell>
          <cell r="G7">
            <v>-108885</v>
          </cell>
        </row>
        <row r="8">
          <cell r="A8">
            <v>6</v>
          </cell>
          <cell r="B8" t="str">
            <v>795366504</v>
          </cell>
          <cell r="C8" t="str">
            <v>ACIN LIMITADA</v>
          </cell>
          <cell r="D8">
            <v>14565600</v>
          </cell>
          <cell r="E8">
            <v>3</v>
          </cell>
          <cell r="F8">
            <v>0</v>
          </cell>
          <cell r="G8">
            <v>-4855200</v>
          </cell>
        </row>
        <row r="9">
          <cell r="A9">
            <v>7</v>
          </cell>
          <cell r="B9" t="str">
            <v>774804900</v>
          </cell>
          <cell r="C9" t="str">
            <v>ACONDIC.DE AGUAS Y SERV.LTDA.</v>
          </cell>
          <cell r="D9">
            <v>825564</v>
          </cell>
          <cell r="E9">
            <v>1</v>
          </cell>
          <cell r="F9">
            <v>0</v>
          </cell>
          <cell r="G9">
            <v>-825564</v>
          </cell>
        </row>
        <row r="10">
          <cell r="A10">
            <v>8</v>
          </cell>
          <cell r="B10" t="str">
            <v>767611404</v>
          </cell>
          <cell r="C10" t="str">
            <v>ACRILICOS Y PUBLICIDAD LIMITADA</v>
          </cell>
          <cell r="D10">
            <v>98532</v>
          </cell>
          <cell r="E10">
            <v>1</v>
          </cell>
          <cell r="F10">
            <v>0</v>
          </cell>
          <cell r="G10">
            <v>-98532</v>
          </cell>
        </row>
        <row r="11">
          <cell r="A11">
            <v>9</v>
          </cell>
          <cell r="B11" t="str">
            <v>765553008</v>
          </cell>
          <cell r="C11" t="str">
            <v>Across Mobile Ltda.</v>
          </cell>
          <cell r="D11">
            <v>325588</v>
          </cell>
          <cell r="E11">
            <v>1</v>
          </cell>
          <cell r="F11">
            <v>0</v>
          </cell>
          <cell r="G11">
            <v>-325588</v>
          </cell>
        </row>
        <row r="12">
          <cell r="A12">
            <v>10</v>
          </cell>
          <cell r="B12" t="str">
            <v>795952004</v>
          </cell>
          <cell r="C12" t="str">
            <v>ADELCO LTDA.</v>
          </cell>
          <cell r="D12">
            <v>1</v>
          </cell>
          <cell r="E12">
            <v>1</v>
          </cell>
          <cell r="F12">
            <v>0</v>
          </cell>
          <cell r="G12">
            <v>-1</v>
          </cell>
        </row>
        <row r="13">
          <cell r="A13">
            <v>11</v>
          </cell>
          <cell r="B13" t="str">
            <v>967196207</v>
          </cell>
          <cell r="C13" t="str">
            <v>ADT SECURITY SERVICES S.A.</v>
          </cell>
          <cell r="D13">
            <v>246615</v>
          </cell>
          <cell r="E13">
            <v>1</v>
          </cell>
          <cell r="F13">
            <v>0</v>
          </cell>
          <cell r="G13">
            <v>-246615</v>
          </cell>
        </row>
        <row r="14">
          <cell r="A14">
            <v>12</v>
          </cell>
          <cell r="B14" t="str">
            <v>90100000K</v>
          </cell>
          <cell r="C14" t="str">
            <v>AGA CHILE S.A.</v>
          </cell>
          <cell r="D14">
            <v>1022333</v>
          </cell>
          <cell r="E14">
            <v>1</v>
          </cell>
          <cell r="F14">
            <v>0</v>
          </cell>
          <cell r="G14">
            <v>-1022333</v>
          </cell>
        </row>
        <row r="15">
          <cell r="A15">
            <v>13</v>
          </cell>
          <cell r="B15" t="str">
            <v>76864490K</v>
          </cell>
          <cell r="C15" t="str">
            <v>AGFA HEALTHCARE CHILE LTDA</v>
          </cell>
          <cell r="D15">
            <v>57304266</v>
          </cell>
          <cell r="E15">
            <v>8</v>
          </cell>
          <cell r="F15">
            <v>0</v>
          </cell>
          <cell r="G15">
            <v>-7163033.25</v>
          </cell>
        </row>
        <row r="16">
          <cell r="A16">
            <v>14</v>
          </cell>
          <cell r="B16" t="str">
            <v>76909170K</v>
          </cell>
          <cell r="C16" t="str">
            <v>AGM &amp; DIMAD S.A.</v>
          </cell>
          <cell r="D16">
            <v>64104</v>
          </cell>
          <cell r="E16">
            <v>1</v>
          </cell>
          <cell r="F16">
            <v>0</v>
          </cell>
          <cell r="G16">
            <v>-64104</v>
          </cell>
        </row>
        <row r="17">
          <cell r="A17">
            <v>15</v>
          </cell>
          <cell r="B17" t="str">
            <v>967702609</v>
          </cell>
          <cell r="C17" t="str">
            <v>AGRIC STA TERESA DE LOLENCO SA</v>
          </cell>
          <cell r="D17">
            <v>992474</v>
          </cell>
          <cell r="E17">
            <v>1</v>
          </cell>
          <cell r="F17">
            <v>0</v>
          </cell>
          <cell r="G17">
            <v>-992474</v>
          </cell>
        </row>
        <row r="18">
          <cell r="A18">
            <v>16</v>
          </cell>
          <cell r="B18" t="str">
            <v>781598208</v>
          </cell>
          <cell r="C18" t="str">
            <v>AGROINDUSTRIAL LAS TRES ERRE</v>
          </cell>
          <cell r="D18">
            <v>5712</v>
          </cell>
          <cell r="E18">
            <v>1</v>
          </cell>
          <cell r="F18">
            <v>0</v>
          </cell>
          <cell r="G18">
            <v>-5712</v>
          </cell>
        </row>
        <row r="19">
          <cell r="A19">
            <v>17</v>
          </cell>
          <cell r="B19" t="str">
            <v>618080005</v>
          </cell>
          <cell r="C19" t="str">
            <v>AGUAS ANDINAS S.A.</v>
          </cell>
          <cell r="D19">
            <v>19650</v>
          </cell>
          <cell r="E19">
            <v>1</v>
          </cell>
          <cell r="F19">
            <v>0</v>
          </cell>
          <cell r="G19">
            <v>-19650</v>
          </cell>
        </row>
        <row r="20">
          <cell r="A20">
            <v>18</v>
          </cell>
          <cell r="B20" t="str">
            <v>96809310K</v>
          </cell>
          <cell r="C20" t="str">
            <v>AGUAS CORDILLERA</v>
          </cell>
          <cell r="D20">
            <v>39958</v>
          </cell>
          <cell r="E20">
            <v>1</v>
          </cell>
          <cell r="F20">
            <v>0</v>
          </cell>
          <cell r="G20">
            <v>-39958</v>
          </cell>
        </row>
        <row r="21">
          <cell r="A21">
            <v>19</v>
          </cell>
          <cell r="B21" t="str">
            <v>800127009</v>
          </cell>
          <cell r="C21" t="str">
            <v>AGUAS INDUSTRIALES LTDA.</v>
          </cell>
          <cell r="D21">
            <v>4524357</v>
          </cell>
          <cell r="E21">
            <v>3</v>
          </cell>
          <cell r="F21">
            <v>0</v>
          </cell>
          <cell r="G21">
            <v>-1508119</v>
          </cell>
        </row>
        <row r="22">
          <cell r="A22">
            <v>20</v>
          </cell>
          <cell r="B22" t="str">
            <v>865376006</v>
          </cell>
          <cell r="C22" t="str">
            <v>ALCON LABORATORIOS CHILE LTDA.</v>
          </cell>
          <cell r="D22">
            <v>21974985</v>
          </cell>
          <cell r="E22">
            <v>4</v>
          </cell>
          <cell r="F22">
            <v>0</v>
          </cell>
          <cell r="G22">
            <v>-5493746.25</v>
          </cell>
        </row>
        <row r="23">
          <cell r="A23">
            <v>21</v>
          </cell>
          <cell r="B23" t="str">
            <v>770737605</v>
          </cell>
          <cell r="C23" t="str">
            <v>ALFONSO HAYLER SO. LTDA.</v>
          </cell>
          <cell r="D23">
            <v>2393</v>
          </cell>
          <cell r="E23">
            <v>1</v>
          </cell>
          <cell r="F23">
            <v>0</v>
          </cell>
          <cell r="G23">
            <v>-2393</v>
          </cell>
        </row>
        <row r="24">
          <cell r="A24">
            <v>22</v>
          </cell>
          <cell r="B24" t="str">
            <v>815026004</v>
          </cell>
          <cell r="C24" t="str">
            <v>ALGODONES BETA LTDA.</v>
          </cell>
          <cell r="D24">
            <v>7754564</v>
          </cell>
          <cell r="E24">
            <v>3</v>
          </cell>
          <cell r="F24">
            <v>0</v>
          </cell>
          <cell r="G24">
            <v>-2584854.6666666665</v>
          </cell>
        </row>
        <row r="25">
          <cell r="A25">
            <v>23</v>
          </cell>
          <cell r="B25" t="str">
            <v>968475401</v>
          </cell>
          <cell r="C25" t="str">
            <v>ALIMENTOS OSKU S.A.-</v>
          </cell>
          <cell r="D25">
            <v>863762</v>
          </cell>
          <cell r="E25">
            <v>1</v>
          </cell>
          <cell r="F25">
            <v>0</v>
          </cell>
          <cell r="G25">
            <v>-863762</v>
          </cell>
        </row>
        <row r="26">
          <cell r="A26">
            <v>24</v>
          </cell>
          <cell r="B26" t="str">
            <v>96636310K</v>
          </cell>
          <cell r="C26" t="str">
            <v>ALLMEDICA S.A.</v>
          </cell>
          <cell r="D26">
            <v>2139620</v>
          </cell>
          <cell r="E26">
            <v>1</v>
          </cell>
          <cell r="F26">
            <v>0</v>
          </cell>
          <cell r="G26">
            <v>-2139620</v>
          </cell>
        </row>
        <row r="27">
          <cell r="A27">
            <v>25</v>
          </cell>
          <cell r="B27" t="str">
            <v>965171703</v>
          </cell>
          <cell r="C27" t="str">
            <v>ALPES CHEMIE S.A.</v>
          </cell>
          <cell r="D27">
            <v>186247</v>
          </cell>
          <cell r="E27">
            <v>1</v>
          </cell>
          <cell r="F27">
            <v>0</v>
          </cell>
          <cell r="G27">
            <v>-186247</v>
          </cell>
        </row>
        <row r="28">
          <cell r="A28">
            <v>26</v>
          </cell>
          <cell r="B28" t="str">
            <v>763057305</v>
          </cell>
          <cell r="C28" t="str">
            <v>ALPES SELECT.PROD.FARMA LTDA.</v>
          </cell>
          <cell r="D28">
            <v>15761550</v>
          </cell>
          <cell r="E28">
            <v>3</v>
          </cell>
          <cell r="F28">
            <v>0</v>
          </cell>
          <cell r="G28">
            <v>-5253850</v>
          </cell>
        </row>
        <row r="29">
          <cell r="A29">
            <v>27</v>
          </cell>
          <cell r="B29" t="str">
            <v>968092103</v>
          </cell>
          <cell r="C29" t="str">
            <v>AL-QUDS ALIMENTOS S.A.-</v>
          </cell>
          <cell r="D29">
            <v>280483</v>
          </cell>
          <cell r="E29">
            <v>1</v>
          </cell>
          <cell r="F29">
            <v>0</v>
          </cell>
          <cell r="G29">
            <v>-280483</v>
          </cell>
        </row>
        <row r="30">
          <cell r="A30">
            <v>28</v>
          </cell>
          <cell r="B30" t="str">
            <v>967051500</v>
          </cell>
          <cell r="C30" t="str">
            <v>ALTA TECNOLOGIA MEDICA S.A.</v>
          </cell>
          <cell r="D30">
            <v>22372844</v>
          </cell>
          <cell r="E30">
            <v>4</v>
          </cell>
          <cell r="F30">
            <v>0</v>
          </cell>
          <cell r="G30">
            <v>-5593211</v>
          </cell>
        </row>
        <row r="31">
          <cell r="A31">
            <v>29</v>
          </cell>
          <cell r="B31" t="str">
            <v>778644908</v>
          </cell>
          <cell r="C31" t="str">
            <v>ALVAREZ Y VALDERRAMA LIMITADA</v>
          </cell>
          <cell r="D31">
            <v>80944</v>
          </cell>
          <cell r="E31">
            <v>1</v>
          </cell>
          <cell r="F31">
            <v>0</v>
          </cell>
          <cell r="G31">
            <v>-80944</v>
          </cell>
        </row>
        <row r="32">
          <cell r="A32">
            <v>30</v>
          </cell>
          <cell r="B32" t="str">
            <v>966185406</v>
          </cell>
          <cell r="C32" t="str">
            <v>ALVI SUPERM.MAYORISTAS S.A.</v>
          </cell>
          <cell r="D32">
            <v>10879933</v>
          </cell>
          <cell r="E32">
            <v>3</v>
          </cell>
          <cell r="F32">
            <v>0</v>
          </cell>
          <cell r="G32">
            <v>-3626644.3333333335</v>
          </cell>
        </row>
        <row r="33">
          <cell r="A33">
            <v>31</v>
          </cell>
          <cell r="B33" t="str">
            <v>765400708</v>
          </cell>
          <cell r="C33" t="str">
            <v>AMBULANCIAS Y TRANSP.EMS LIFE</v>
          </cell>
          <cell r="D33">
            <v>2293250</v>
          </cell>
          <cell r="E33">
            <v>1</v>
          </cell>
          <cell r="F33">
            <v>0</v>
          </cell>
          <cell r="G33">
            <v>-2293250</v>
          </cell>
        </row>
        <row r="34">
          <cell r="A34">
            <v>32</v>
          </cell>
          <cell r="B34" t="str">
            <v>785870506</v>
          </cell>
          <cell r="C34" t="str">
            <v>AMTEC  LTDA.</v>
          </cell>
          <cell r="D34">
            <v>17478590</v>
          </cell>
          <cell r="E34">
            <v>3</v>
          </cell>
          <cell r="F34">
            <v>0</v>
          </cell>
          <cell r="G34">
            <v>-5826196.666666667</v>
          </cell>
        </row>
        <row r="35">
          <cell r="A35">
            <v>33</v>
          </cell>
          <cell r="B35" t="str">
            <v>784061507</v>
          </cell>
          <cell r="C35" t="str">
            <v>ANA M.LILLO URQUIETA CIA.LTDA.</v>
          </cell>
          <cell r="D35">
            <v>93656773</v>
          </cell>
          <cell r="E35">
            <v>10</v>
          </cell>
          <cell r="F35">
            <v>0</v>
          </cell>
          <cell r="G35">
            <v>-9365677.3000000007</v>
          </cell>
        </row>
        <row r="36">
          <cell r="A36">
            <v>34</v>
          </cell>
          <cell r="B36" t="str">
            <v>773044600</v>
          </cell>
          <cell r="C36" t="str">
            <v>ANDES IMPORT.Y EXPORT.LTDA.</v>
          </cell>
          <cell r="D36">
            <v>2996225</v>
          </cell>
          <cell r="E36">
            <v>1</v>
          </cell>
          <cell r="F36">
            <v>0</v>
          </cell>
          <cell r="G36">
            <v>-2996225</v>
          </cell>
        </row>
        <row r="37">
          <cell r="A37">
            <v>35</v>
          </cell>
          <cell r="B37" t="str">
            <v>70755602</v>
          </cell>
          <cell r="C37" t="str">
            <v>ANTONIO JORGE FUENTES ARENAS</v>
          </cell>
          <cell r="D37">
            <v>8810903</v>
          </cell>
          <cell r="E37">
            <v>3</v>
          </cell>
          <cell r="F37">
            <v>0</v>
          </cell>
          <cell r="G37">
            <v>-2936967.6666666665</v>
          </cell>
        </row>
        <row r="38">
          <cell r="A38">
            <v>36</v>
          </cell>
          <cell r="B38" t="str">
            <v>771462103</v>
          </cell>
          <cell r="C38" t="str">
            <v>APO DIAGNOSTICS LTDA.</v>
          </cell>
          <cell r="D38">
            <v>5754318</v>
          </cell>
          <cell r="E38">
            <v>3</v>
          </cell>
          <cell r="F38">
            <v>0</v>
          </cell>
          <cell r="G38">
            <v>-1918106</v>
          </cell>
        </row>
        <row r="39">
          <cell r="A39">
            <v>37</v>
          </cell>
          <cell r="B39" t="str">
            <v>868872004</v>
          </cell>
          <cell r="C39" t="str">
            <v>APRO LTDA.</v>
          </cell>
          <cell r="D39">
            <v>596190</v>
          </cell>
          <cell r="E39">
            <v>1</v>
          </cell>
          <cell r="F39">
            <v>0</v>
          </cell>
          <cell r="G39">
            <v>-596190</v>
          </cell>
        </row>
        <row r="40">
          <cell r="A40">
            <v>38</v>
          </cell>
          <cell r="B40" t="str">
            <v>766949606</v>
          </cell>
          <cell r="C40" t="str">
            <v>ARANDA REYES Y GONZALEZ CIA LTDA</v>
          </cell>
          <cell r="D40">
            <v>495278</v>
          </cell>
          <cell r="E40">
            <v>1</v>
          </cell>
          <cell r="F40">
            <v>0</v>
          </cell>
          <cell r="G40">
            <v>-495278</v>
          </cell>
        </row>
        <row r="41">
          <cell r="A41">
            <v>39</v>
          </cell>
          <cell r="B41" t="str">
            <v>78634770K</v>
          </cell>
          <cell r="C41" t="str">
            <v>ARAYA Y CIA. LTDA.</v>
          </cell>
          <cell r="D41">
            <v>523600</v>
          </cell>
          <cell r="E41">
            <v>1</v>
          </cell>
          <cell r="F41">
            <v>0</v>
          </cell>
          <cell r="G41">
            <v>-523600</v>
          </cell>
        </row>
        <row r="42">
          <cell r="A42">
            <v>40</v>
          </cell>
          <cell r="B42" t="str">
            <v>995576406</v>
          </cell>
          <cell r="C42" t="str">
            <v>ARCHIVERT S.A.</v>
          </cell>
          <cell r="D42">
            <v>676115</v>
          </cell>
          <cell r="E42">
            <v>1</v>
          </cell>
          <cell r="F42">
            <v>0</v>
          </cell>
          <cell r="G42">
            <v>-676115</v>
          </cell>
        </row>
        <row r="43">
          <cell r="A43">
            <v>41</v>
          </cell>
          <cell r="B43" t="str">
            <v>969814307</v>
          </cell>
          <cell r="C43" t="str">
            <v>ARGENTIS S.A</v>
          </cell>
          <cell r="D43">
            <v>1675114</v>
          </cell>
          <cell r="E43">
            <v>1</v>
          </cell>
          <cell r="F43">
            <v>0</v>
          </cell>
          <cell r="G43">
            <v>-1675114</v>
          </cell>
        </row>
        <row r="44">
          <cell r="A44">
            <v>42</v>
          </cell>
          <cell r="B44" t="str">
            <v>836148002</v>
          </cell>
          <cell r="C44" t="str">
            <v>ARIZTIA COMERCIAL LTDA</v>
          </cell>
          <cell r="D44">
            <v>98361</v>
          </cell>
          <cell r="E44">
            <v>1</v>
          </cell>
          <cell r="F44">
            <v>0</v>
          </cell>
          <cell r="G44">
            <v>-98361</v>
          </cell>
        </row>
        <row r="45">
          <cell r="A45">
            <v>43</v>
          </cell>
          <cell r="B45" t="str">
            <v>68484103</v>
          </cell>
          <cell r="C45" t="str">
            <v>ARNALDO LORENZO LOPEZ LABRA</v>
          </cell>
          <cell r="D45">
            <v>2778264</v>
          </cell>
          <cell r="E45">
            <v>1</v>
          </cell>
          <cell r="F45">
            <v>0</v>
          </cell>
          <cell r="G45">
            <v>-2778264</v>
          </cell>
        </row>
        <row r="46">
          <cell r="A46">
            <v>44</v>
          </cell>
          <cell r="B46" t="str">
            <v>929990005</v>
          </cell>
          <cell r="C46" t="str">
            <v>ARQUIMED</v>
          </cell>
          <cell r="D46">
            <v>24953835</v>
          </cell>
          <cell r="E46">
            <v>4</v>
          </cell>
          <cell r="F46">
            <v>0</v>
          </cell>
          <cell r="G46">
            <v>-6238458.75</v>
          </cell>
        </row>
        <row r="47">
          <cell r="A47">
            <v>45</v>
          </cell>
          <cell r="B47" t="str">
            <v>796733500</v>
          </cell>
          <cell r="C47" t="str">
            <v>ART.DENT.Y KINESICOS ORTOTEK L</v>
          </cell>
          <cell r="D47">
            <v>253206</v>
          </cell>
          <cell r="E47">
            <v>1</v>
          </cell>
          <cell r="F47">
            <v>0</v>
          </cell>
          <cell r="G47">
            <v>-253206</v>
          </cell>
        </row>
        <row r="48">
          <cell r="A48">
            <v>46</v>
          </cell>
          <cell r="B48" t="str">
            <v>774683402</v>
          </cell>
          <cell r="C48" t="str">
            <v>ASETEM LTDA.</v>
          </cell>
          <cell r="D48">
            <v>335580</v>
          </cell>
          <cell r="E48">
            <v>1</v>
          </cell>
          <cell r="F48">
            <v>0</v>
          </cell>
          <cell r="G48">
            <v>-335580</v>
          </cell>
        </row>
        <row r="49">
          <cell r="A49">
            <v>47</v>
          </cell>
          <cell r="B49" t="str">
            <v>762611201</v>
          </cell>
          <cell r="C49" t="str">
            <v>ASPEC ASESORIA TECNICA COM.LTDA.</v>
          </cell>
          <cell r="D49">
            <v>12834214</v>
          </cell>
          <cell r="E49">
            <v>3</v>
          </cell>
          <cell r="F49">
            <v>0</v>
          </cell>
          <cell r="G49">
            <v>-4278071.333333333</v>
          </cell>
        </row>
        <row r="50">
          <cell r="A50">
            <v>48</v>
          </cell>
          <cell r="B50" t="str">
            <v>764475305</v>
          </cell>
          <cell r="C50" t="str">
            <v>ASTRAZENECA S.A.</v>
          </cell>
          <cell r="D50">
            <v>1915900</v>
          </cell>
          <cell r="E50">
            <v>1</v>
          </cell>
          <cell r="F50">
            <v>0</v>
          </cell>
          <cell r="G50">
            <v>-1915900</v>
          </cell>
        </row>
        <row r="51">
          <cell r="A51">
            <v>49</v>
          </cell>
          <cell r="B51" t="str">
            <v>783837307</v>
          </cell>
          <cell r="C51" t="str">
            <v>AVICOLA Y COM.EL TOCO LTDA.</v>
          </cell>
          <cell r="D51">
            <v>534266</v>
          </cell>
          <cell r="E51">
            <v>1</v>
          </cell>
          <cell r="F51">
            <v>0</v>
          </cell>
          <cell r="G51">
            <v>-534266</v>
          </cell>
        </row>
        <row r="52">
          <cell r="A52">
            <v>50</v>
          </cell>
          <cell r="B52" t="str">
            <v>967565407</v>
          </cell>
          <cell r="C52" t="str">
            <v>B. BRAUN MEDICAL S.A.</v>
          </cell>
          <cell r="D52">
            <v>99535982</v>
          </cell>
          <cell r="E52">
            <v>12</v>
          </cell>
          <cell r="F52">
            <v>6.0000000000000001E-3</v>
          </cell>
          <cell r="G52">
            <v>-8621704.5800215136</v>
          </cell>
        </row>
        <row r="53">
          <cell r="A53">
            <v>51</v>
          </cell>
          <cell r="B53" t="str">
            <v>823210000</v>
          </cell>
          <cell r="C53" t="str">
            <v>BANADOS Y CIA. LTDA.</v>
          </cell>
          <cell r="D53">
            <v>1590733</v>
          </cell>
          <cell r="E53">
            <v>1</v>
          </cell>
          <cell r="F53">
            <v>0</v>
          </cell>
          <cell r="G53">
            <v>-1590733</v>
          </cell>
        </row>
        <row r="54">
          <cell r="A54">
            <v>52</v>
          </cell>
          <cell r="B54" t="str">
            <v>915370004</v>
          </cell>
          <cell r="C54" t="str">
            <v>BAYER S.A.</v>
          </cell>
          <cell r="D54">
            <v>22825479</v>
          </cell>
          <cell r="E54">
            <v>4</v>
          </cell>
          <cell r="F54">
            <v>0</v>
          </cell>
          <cell r="G54">
            <v>-5706369.75</v>
          </cell>
        </row>
        <row r="55">
          <cell r="A55">
            <v>53</v>
          </cell>
          <cell r="B55" t="str">
            <v>775099909</v>
          </cell>
          <cell r="C55" t="str">
            <v>BEDENTAL Y CIA LTDA</v>
          </cell>
          <cell r="D55">
            <v>2876949</v>
          </cell>
          <cell r="E55">
            <v>1</v>
          </cell>
          <cell r="F55">
            <v>0</v>
          </cell>
          <cell r="G55">
            <v>-2876949</v>
          </cell>
        </row>
        <row r="56">
          <cell r="A56">
            <v>54</v>
          </cell>
          <cell r="B56" t="str">
            <v>96519830K</v>
          </cell>
          <cell r="C56" t="str">
            <v>BESTPHARMA S.A.</v>
          </cell>
          <cell r="D56">
            <v>7147442</v>
          </cell>
          <cell r="E56">
            <v>3</v>
          </cell>
          <cell r="F56">
            <v>0</v>
          </cell>
          <cell r="G56">
            <v>-2382480.6666666665</v>
          </cell>
        </row>
        <row r="57">
          <cell r="A57">
            <v>55</v>
          </cell>
          <cell r="B57" t="str">
            <v>966599200</v>
          </cell>
          <cell r="C57" t="str">
            <v>BIOMERIEUX CHILE S.A.</v>
          </cell>
          <cell r="D57">
            <v>62722899</v>
          </cell>
          <cell r="E57">
            <v>8</v>
          </cell>
          <cell r="F57">
            <v>0</v>
          </cell>
          <cell r="G57">
            <v>-7840362.375</v>
          </cell>
        </row>
        <row r="58">
          <cell r="A58">
            <v>56</v>
          </cell>
          <cell r="B58" t="str">
            <v>96863710K</v>
          </cell>
          <cell r="C58" t="str">
            <v>BIOMET CHILE S.A.</v>
          </cell>
          <cell r="D58">
            <v>15342171</v>
          </cell>
          <cell r="E58">
            <v>3</v>
          </cell>
          <cell r="F58">
            <v>0</v>
          </cell>
          <cell r="G58">
            <v>-5114057</v>
          </cell>
        </row>
        <row r="59">
          <cell r="A59">
            <v>57</v>
          </cell>
          <cell r="B59" t="str">
            <v>969568004</v>
          </cell>
          <cell r="C59" t="str">
            <v>BIOS WERFEN S.A.</v>
          </cell>
          <cell r="D59">
            <v>98218649</v>
          </cell>
          <cell r="E59">
            <v>10</v>
          </cell>
          <cell r="F59">
            <v>0</v>
          </cell>
          <cell r="G59">
            <v>-9821864.9000000004</v>
          </cell>
        </row>
        <row r="60">
          <cell r="A60">
            <v>58</v>
          </cell>
          <cell r="B60" t="str">
            <v>967294802</v>
          </cell>
          <cell r="C60" t="str">
            <v>BIOSCAN S.A.</v>
          </cell>
          <cell r="D60">
            <v>2483140</v>
          </cell>
          <cell r="E60">
            <v>1</v>
          </cell>
          <cell r="F60">
            <v>0</v>
          </cell>
          <cell r="G60">
            <v>-2483140</v>
          </cell>
        </row>
        <row r="61">
          <cell r="A61">
            <v>59</v>
          </cell>
          <cell r="B61" t="str">
            <v>777488708</v>
          </cell>
          <cell r="C61" t="str">
            <v>BIOSCIENCE CHILE LTDA.</v>
          </cell>
          <cell r="D61">
            <v>178500</v>
          </cell>
          <cell r="E61">
            <v>1</v>
          </cell>
          <cell r="F61">
            <v>0</v>
          </cell>
          <cell r="G61">
            <v>-178500</v>
          </cell>
        </row>
        <row r="62">
          <cell r="A62">
            <v>60</v>
          </cell>
          <cell r="B62" t="str">
            <v>798732706</v>
          </cell>
          <cell r="C62" t="str">
            <v>BIOTOSCANA FARMA S.A.</v>
          </cell>
          <cell r="D62">
            <v>1691586</v>
          </cell>
          <cell r="E62">
            <v>1</v>
          </cell>
          <cell r="F62">
            <v>0</v>
          </cell>
          <cell r="G62">
            <v>-1691586</v>
          </cell>
        </row>
        <row r="63">
          <cell r="A63">
            <v>61</v>
          </cell>
          <cell r="B63" t="str">
            <v>769492704</v>
          </cell>
          <cell r="C63" t="str">
            <v>BIOWAY S.A.</v>
          </cell>
          <cell r="D63">
            <v>173264</v>
          </cell>
          <cell r="E63">
            <v>1</v>
          </cell>
          <cell r="F63">
            <v>0</v>
          </cell>
          <cell r="G63">
            <v>-173264</v>
          </cell>
        </row>
        <row r="64">
          <cell r="A64">
            <v>62</v>
          </cell>
          <cell r="B64" t="str">
            <v>889875003</v>
          </cell>
          <cell r="C64" t="str">
            <v>BK LIVIO BARNAFI Y CIA LTDA</v>
          </cell>
          <cell r="D64">
            <v>19945660</v>
          </cell>
          <cell r="E64">
            <v>4</v>
          </cell>
          <cell r="F64">
            <v>0</v>
          </cell>
          <cell r="G64">
            <v>-4986415</v>
          </cell>
        </row>
        <row r="65">
          <cell r="A65">
            <v>63</v>
          </cell>
          <cell r="B65" t="str">
            <v>797445800</v>
          </cell>
          <cell r="C65" t="str">
            <v>BLUNDING S.A.</v>
          </cell>
          <cell r="D65">
            <v>28171227</v>
          </cell>
          <cell r="E65">
            <v>4</v>
          </cell>
          <cell r="F65">
            <v>0</v>
          </cell>
          <cell r="G65">
            <v>-7042806.75</v>
          </cell>
        </row>
        <row r="66">
          <cell r="A66">
            <v>64</v>
          </cell>
          <cell r="B66" t="str">
            <v>789347107</v>
          </cell>
          <cell r="C66" t="str">
            <v>BOSTON SCIENTIFIC CHILE LTDA.</v>
          </cell>
          <cell r="D66">
            <v>88026680</v>
          </cell>
          <cell r="E66">
            <v>10</v>
          </cell>
          <cell r="F66">
            <v>0</v>
          </cell>
          <cell r="G66">
            <v>-8802668</v>
          </cell>
        </row>
        <row r="67">
          <cell r="A67">
            <v>65</v>
          </cell>
          <cell r="B67" t="str">
            <v>923630007</v>
          </cell>
          <cell r="C67" t="str">
            <v>BRISTOL MYERS SQUIBB DE CHILE</v>
          </cell>
          <cell r="D67">
            <v>6436914</v>
          </cell>
          <cell r="E67">
            <v>3</v>
          </cell>
          <cell r="F67">
            <v>0</v>
          </cell>
          <cell r="G67">
            <v>-2145638</v>
          </cell>
        </row>
        <row r="68">
          <cell r="A68">
            <v>66</v>
          </cell>
          <cell r="B68" t="str">
            <v>777200003</v>
          </cell>
          <cell r="C68" t="str">
            <v>BURGOS CONSULTORES LIMITADA</v>
          </cell>
          <cell r="D68">
            <v>5972800</v>
          </cell>
          <cell r="E68">
            <v>3</v>
          </cell>
          <cell r="F68">
            <v>0</v>
          </cell>
          <cell r="G68">
            <v>-1990933.3333333333</v>
          </cell>
        </row>
        <row r="69">
          <cell r="A69">
            <v>67</v>
          </cell>
          <cell r="B69" t="str">
            <v>96757080K</v>
          </cell>
          <cell r="C69" t="str">
            <v>C.G.M. NUCLEAR</v>
          </cell>
          <cell r="D69">
            <v>23882834</v>
          </cell>
          <cell r="E69">
            <v>4</v>
          </cell>
          <cell r="F69">
            <v>0</v>
          </cell>
          <cell r="G69">
            <v>-5970708.5</v>
          </cell>
        </row>
        <row r="70">
          <cell r="A70">
            <v>68</v>
          </cell>
          <cell r="B70" t="str">
            <v>965455000</v>
          </cell>
          <cell r="C70" t="str">
            <v>C.T.C. EQUIPOS Y SERVICIOS S.A.</v>
          </cell>
          <cell r="D70">
            <v>795308</v>
          </cell>
          <cell r="E70">
            <v>1</v>
          </cell>
          <cell r="F70">
            <v>0</v>
          </cell>
          <cell r="G70">
            <v>-795308</v>
          </cell>
        </row>
        <row r="71">
          <cell r="A71">
            <v>69</v>
          </cell>
          <cell r="B71" t="str">
            <v>69718892</v>
          </cell>
          <cell r="C71" t="str">
            <v>CALDERON VERGARA RICARDO</v>
          </cell>
          <cell r="D71">
            <v>1017450</v>
          </cell>
          <cell r="E71">
            <v>1</v>
          </cell>
          <cell r="F71">
            <v>0</v>
          </cell>
          <cell r="G71">
            <v>-1017450</v>
          </cell>
        </row>
        <row r="72">
          <cell r="A72">
            <v>70</v>
          </cell>
          <cell r="B72" t="str">
            <v>774879609</v>
          </cell>
          <cell r="C72" t="str">
            <v>CAMIR LTDA.</v>
          </cell>
          <cell r="D72">
            <v>22554784</v>
          </cell>
          <cell r="E72">
            <v>4</v>
          </cell>
          <cell r="F72">
            <v>0</v>
          </cell>
          <cell r="G72">
            <v>-5638696</v>
          </cell>
        </row>
        <row r="73">
          <cell r="A73">
            <v>71</v>
          </cell>
          <cell r="B73" t="str">
            <v>163818612</v>
          </cell>
          <cell r="C73" t="str">
            <v>CARLOS HERNAN MARMOLEJO PEREIRA</v>
          </cell>
          <cell r="D73">
            <v>660081</v>
          </cell>
          <cell r="E73">
            <v>1</v>
          </cell>
          <cell r="F73">
            <v>0</v>
          </cell>
          <cell r="G73">
            <v>-660081</v>
          </cell>
        </row>
        <row r="74">
          <cell r="A74">
            <v>72</v>
          </cell>
          <cell r="B74" t="str">
            <v>51953282</v>
          </cell>
          <cell r="C74" t="str">
            <v>CELEDON LAVIN CARLOS</v>
          </cell>
          <cell r="D74">
            <v>-6210</v>
          </cell>
          <cell r="E74">
            <v>1</v>
          </cell>
          <cell r="F74">
            <v>0</v>
          </cell>
          <cell r="G74">
            <v>6210</v>
          </cell>
        </row>
        <row r="75">
          <cell r="A75">
            <v>73</v>
          </cell>
          <cell r="B75" t="str">
            <v>995733307</v>
          </cell>
          <cell r="C75" t="str">
            <v>CELLYGENT S.A.</v>
          </cell>
          <cell r="D75">
            <v>2729170</v>
          </cell>
          <cell r="E75">
            <v>1</v>
          </cell>
          <cell r="F75">
            <v>0</v>
          </cell>
          <cell r="G75">
            <v>-2729170</v>
          </cell>
        </row>
        <row r="76">
          <cell r="A76">
            <v>74</v>
          </cell>
          <cell r="B76" t="str">
            <v>965156607</v>
          </cell>
          <cell r="C76" t="str">
            <v>CENCOMEX</v>
          </cell>
          <cell r="D76">
            <v>99050425</v>
          </cell>
          <cell r="E76">
            <v>10</v>
          </cell>
          <cell r="F76">
            <v>0</v>
          </cell>
          <cell r="G76">
            <v>-9905042.5</v>
          </cell>
        </row>
        <row r="77">
          <cell r="A77">
            <v>75</v>
          </cell>
          <cell r="B77" t="str">
            <v>846717005</v>
          </cell>
          <cell r="C77" t="str">
            <v>CENCOSUD SUPERMERCADOS S.A.</v>
          </cell>
          <cell r="D77">
            <v>16076</v>
          </cell>
          <cell r="E77">
            <v>1</v>
          </cell>
          <cell r="F77">
            <v>0</v>
          </cell>
          <cell r="G77">
            <v>-16076</v>
          </cell>
        </row>
        <row r="78">
          <cell r="A78">
            <v>76</v>
          </cell>
          <cell r="B78" t="str">
            <v>784866408</v>
          </cell>
          <cell r="C78" t="str">
            <v>CENFOCAL LTDA.</v>
          </cell>
          <cell r="D78">
            <v>1542400</v>
          </cell>
          <cell r="E78">
            <v>1</v>
          </cell>
          <cell r="F78">
            <v>0</v>
          </cell>
          <cell r="G78">
            <v>-1542400</v>
          </cell>
        </row>
        <row r="79">
          <cell r="A79">
            <v>77</v>
          </cell>
          <cell r="B79" t="str">
            <v>772409702</v>
          </cell>
          <cell r="C79" t="str">
            <v>CENT.ESTD.REPRODUCT.NEVERIA</v>
          </cell>
          <cell r="D79">
            <v>67211456</v>
          </cell>
          <cell r="E79">
            <v>8</v>
          </cell>
          <cell r="F79">
            <v>0</v>
          </cell>
          <cell r="G79">
            <v>-8401432</v>
          </cell>
        </row>
        <row r="80">
          <cell r="A80">
            <v>78</v>
          </cell>
          <cell r="B80" t="str">
            <v>969245205</v>
          </cell>
          <cell r="C80" t="str">
            <v>CENTA S.A.</v>
          </cell>
          <cell r="D80">
            <v>271950</v>
          </cell>
          <cell r="E80">
            <v>1</v>
          </cell>
          <cell r="F80">
            <v>0</v>
          </cell>
          <cell r="G80">
            <v>-271950</v>
          </cell>
        </row>
        <row r="81">
          <cell r="A81">
            <v>79</v>
          </cell>
          <cell r="B81" t="str">
            <v>616087002</v>
          </cell>
          <cell r="C81" t="str">
            <v>CENTRAL DE ABASTECIMIENTO</v>
          </cell>
          <cell r="D81">
            <v>181204842</v>
          </cell>
          <cell r="E81">
            <v>18</v>
          </cell>
          <cell r="F81">
            <v>7.0000000000000001E-3</v>
          </cell>
          <cell r="G81">
            <v>-10749614.596348571</v>
          </cell>
        </row>
        <row r="82">
          <cell r="A82">
            <v>80</v>
          </cell>
          <cell r="B82" t="str">
            <v>761783904</v>
          </cell>
          <cell r="C82" t="str">
            <v>CENTRAL DE REST. ARAMARK MULTISERVICIOS LTDA.</v>
          </cell>
          <cell r="D82">
            <v>51225524</v>
          </cell>
          <cell r="E82">
            <v>8</v>
          </cell>
          <cell r="F82">
            <v>0</v>
          </cell>
          <cell r="G82">
            <v>-6403190.5</v>
          </cell>
        </row>
        <row r="83">
          <cell r="A83">
            <v>81</v>
          </cell>
          <cell r="B83" t="str">
            <v>798620002</v>
          </cell>
          <cell r="C83" t="str">
            <v>CENTRO COMERCIAL "VICU?A MACKENNA LIMITADA"</v>
          </cell>
          <cell r="D83">
            <v>3198515</v>
          </cell>
          <cell r="E83">
            <v>3</v>
          </cell>
          <cell r="F83">
            <v>0</v>
          </cell>
          <cell r="G83">
            <v>-1066171.6666666667</v>
          </cell>
        </row>
        <row r="84">
          <cell r="A84">
            <v>82</v>
          </cell>
          <cell r="B84" t="str">
            <v>781368202</v>
          </cell>
          <cell r="C84" t="str">
            <v>CENTRO DE EXTENSION JURIDICA L</v>
          </cell>
          <cell r="D84">
            <v>176000</v>
          </cell>
          <cell r="E84">
            <v>1</v>
          </cell>
          <cell r="F84">
            <v>0</v>
          </cell>
          <cell r="G84">
            <v>-176000</v>
          </cell>
        </row>
        <row r="85">
          <cell r="A85">
            <v>83</v>
          </cell>
          <cell r="B85" t="str">
            <v>969447207</v>
          </cell>
          <cell r="C85" t="str">
            <v>CENTRO LINUX S.A.</v>
          </cell>
          <cell r="D85">
            <v>668338</v>
          </cell>
          <cell r="E85">
            <v>1</v>
          </cell>
          <cell r="F85">
            <v>0</v>
          </cell>
          <cell r="G85">
            <v>-668338</v>
          </cell>
        </row>
        <row r="86">
          <cell r="A86">
            <v>84</v>
          </cell>
          <cell r="B86" t="str">
            <v>761978500</v>
          </cell>
          <cell r="C86" t="str">
            <v>CENTRO NEUROFISIOLOGICO LTDA.</v>
          </cell>
          <cell r="D86">
            <v>250500</v>
          </cell>
          <cell r="E86">
            <v>1</v>
          </cell>
          <cell r="F86">
            <v>0</v>
          </cell>
          <cell r="G86">
            <v>-250500</v>
          </cell>
        </row>
        <row r="87">
          <cell r="A87">
            <v>85</v>
          </cell>
          <cell r="B87" t="str">
            <v>968789902</v>
          </cell>
          <cell r="C87" t="str">
            <v>CESAR CINTOLESI RICHTER S.A.</v>
          </cell>
          <cell r="D87">
            <v>2436311</v>
          </cell>
          <cell r="E87">
            <v>1</v>
          </cell>
          <cell r="F87">
            <v>0</v>
          </cell>
          <cell r="G87">
            <v>-2436311</v>
          </cell>
        </row>
        <row r="88">
          <cell r="A88">
            <v>86</v>
          </cell>
          <cell r="B88" t="str">
            <v>765067103</v>
          </cell>
          <cell r="C88" t="str">
            <v>CESMEC CAPACITACION</v>
          </cell>
          <cell r="D88">
            <v>150000</v>
          </cell>
          <cell r="E88">
            <v>1</v>
          </cell>
          <cell r="F88">
            <v>0</v>
          </cell>
          <cell r="G88">
            <v>-150000</v>
          </cell>
        </row>
        <row r="89">
          <cell r="A89">
            <v>87</v>
          </cell>
          <cell r="B89" t="str">
            <v>811850004</v>
          </cell>
          <cell r="C89" t="str">
            <v>CESMEC LIMITADA</v>
          </cell>
          <cell r="D89">
            <v>68360</v>
          </cell>
          <cell r="E89">
            <v>1</v>
          </cell>
          <cell r="F89">
            <v>0</v>
          </cell>
          <cell r="G89">
            <v>-68360</v>
          </cell>
        </row>
        <row r="90">
          <cell r="A90">
            <v>88</v>
          </cell>
          <cell r="B90" t="str">
            <v>960260007</v>
          </cell>
          <cell r="C90" t="str">
            <v>CHEMOPHARMA S.A.</v>
          </cell>
          <cell r="D90">
            <v>37485</v>
          </cell>
          <cell r="E90">
            <v>1</v>
          </cell>
          <cell r="F90">
            <v>0</v>
          </cell>
          <cell r="G90">
            <v>-37485</v>
          </cell>
        </row>
        <row r="91">
          <cell r="A91">
            <v>89</v>
          </cell>
          <cell r="B91" t="str">
            <v>968005707</v>
          </cell>
          <cell r="C91" t="str">
            <v>CHILECTRA S.A.</v>
          </cell>
          <cell r="D91">
            <v>11823242</v>
          </cell>
          <cell r="E91">
            <v>3</v>
          </cell>
          <cell r="F91">
            <v>0</v>
          </cell>
          <cell r="G91">
            <v>-3941080.6666666665</v>
          </cell>
        </row>
        <row r="92">
          <cell r="A92">
            <v>90</v>
          </cell>
          <cell r="B92" t="str">
            <v>965243208</v>
          </cell>
          <cell r="C92" t="str">
            <v>CHILECTRA S.A.</v>
          </cell>
          <cell r="D92">
            <v>3160400</v>
          </cell>
          <cell r="E92">
            <v>3</v>
          </cell>
          <cell r="F92">
            <v>0</v>
          </cell>
          <cell r="G92">
            <v>-1053466.6666666667</v>
          </cell>
        </row>
        <row r="93">
          <cell r="A93">
            <v>91</v>
          </cell>
          <cell r="B93" t="str">
            <v>995449005</v>
          </cell>
          <cell r="C93" t="str">
            <v>CHILEFRESH SA</v>
          </cell>
          <cell r="D93">
            <v>2598253</v>
          </cell>
          <cell r="E93">
            <v>1</v>
          </cell>
          <cell r="F93">
            <v>0</v>
          </cell>
          <cell r="G93">
            <v>-2598253</v>
          </cell>
        </row>
        <row r="94">
          <cell r="A94">
            <v>92</v>
          </cell>
          <cell r="B94" t="str">
            <v>967269700</v>
          </cell>
          <cell r="C94" t="str">
            <v>CHILEMAT S.A.</v>
          </cell>
          <cell r="D94">
            <v>2226042</v>
          </cell>
          <cell r="E94">
            <v>1</v>
          </cell>
          <cell r="F94">
            <v>0</v>
          </cell>
          <cell r="G94">
            <v>-2226042</v>
          </cell>
        </row>
        <row r="95">
          <cell r="A95">
            <v>93</v>
          </cell>
          <cell r="B95" t="str">
            <v>783592304</v>
          </cell>
          <cell r="C95" t="str">
            <v>CHILENA DE COMPUTACION LTDA</v>
          </cell>
          <cell r="D95">
            <v>3570178</v>
          </cell>
          <cell r="E95">
            <v>3</v>
          </cell>
          <cell r="F95">
            <v>0</v>
          </cell>
          <cell r="G95">
            <v>-1190059.3333333333</v>
          </cell>
        </row>
        <row r="96">
          <cell r="A96">
            <v>94</v>
          </cell>
          <cell r="B96" t="str">
            <v>967564303</v>
          </cell>
          <cell r="C96" t="str">
            <v>CHILEXPRESS S.A.</v>
          </cell>
          <cell r="D96">
            <v>2537437</v>
          </cell>
          <cell r="E96">
            <v>1</v>
          </cell>
          <cell r="F96">
            <v>0</v>
          </cell>
          <cell r="G96">
            <v>-2537437</v>
          </cell>
        </row>
        <row r="97">
          <cell r="A97">
            <v>95</v>
          </cell>
          <cell r="B97" t="str">
            <v>88230700K</v>
          </cell>
          <cell r="C97" t="str">
            <v>CIA. GARANTIZADORA TELECHEQUE</v>
          </cell>
          <cell r="D97">
            <v>5161498</v>
          </cell>
          <cell r="E97">
            <v>3</v>
          </cell>
          <cell r="F97">
            <v>0</v>
          </cell>
          <cell r="G97">
            <v>-1720499.3333333333</v>
          </cell>
        </row>
        <row r="98">
          <cell r="A98">
            <v>96</v>
          </cell>
          <cell r="B98" t="str">
            <v>906350009</v>
          </cell>
          <cell r="C98" t="str">
            <v>CIA.DE TELECOMUNICACIONES DE CHILE S.A.</v>
          </cell>
          <cell r="D98">
            <v>1378537</v>
          </cell>
          <cell r="E98">
            <v>1</v>
          </cell>
          <cell r="F98">
            <v>0</v>
          </cell>
          <cell r="G98">
            <v>-1378537</v>
          </cell>
        </row>
        <row r="99">
          <cell r="A99">
            <v>97</v>
          </cell>
          <cell r="B99" t="str">
            <v>965755705</v>
          </cell>
          <cell r="C99" t="str">
            <v>CIBERNATICA Y TECNOLOGIA S A</v>
          </cell>
          <cell r="D99">
            <v>555768</v>
          </cell>
          <cell r="E99">
            <v>1</v>
          </cell>
          <cell r="F99">
            <v>0</v>
          </cell>
          <cell r="G99">
            <v>-555768</v>
          </cell>
        </row>
        <row r="100">
          <cell r="A100">
            <v>98</v>
          </cell>
          <cell r="B100" t="str">
            <v>96709790K</v>
          </cell>
          <cell r="C100" t="str">
            <v>CIENTEC</v>
          </cell>
          <cell r="D100">
            <v>417625</v>
          </cell>
          <cell r="E100">
            <v>1</v>
          </cell>
          <cell r="F100">
            <v>0</v>
          </cell>
          <cell r="G100">
            <v>-417625</v>
          </cell>
        </row>
        <row r="101">
          <cell r="A101">
            <v>99</v>
          </cell>
          <cell r="B101" t="str">
            <v>765817102</v>
          </cell>
          <cell r="C101" t="str">
            <v>CLARIS LIFESCIENCE &amp; CIA CHILE</v>
          </cell>
          <cell r="D101">
            <v>1749300</v>
          </cell>
          <cell r="E101">
            <v>1</v>
          </cell>
          <cell r="F101">
            <v>0</v>
          </cell>
          <cell r="G101">
            <v>-1749300</v>
          </cell>
        </row>
        <row r="102">
          <cell r="A102">
            <v>100</v>
          </cell>
          <cell r="B102" t="str">
            <v>64209841</v>
          </cell>
          <cell r="C102" t="str">
            <v>CLARISA AGUILERA GUTIERREZ</v>
          </cell>
          <cell r="D102">
            <v>368900</v>
          </cell>
          <cell r="E102">
            <v>1</v>
          </cell>
          <cell r="F102">
            <v>0</v>
          </cell>
          <cell r="G102">
            <v>-368900</v>
          </cell>
        </row>
        <row r="103">
          <cell r="A103">
            <v>101</v>
          </cell>
          <cell r="B103" t="str">
            <v>995867303</v>
          </cell>
          <cell r="C103" t="str">
            <v>CLAVES CHILE S.A.</v>
          </cell>
          <cell r="D103">
            <v>75213950</v>
          </cell>
          <cell r="E103">
            <v>8</v>
          </cell>
          <cell r="F103">
            <v>0</v>
          </cell>
          <cell r="G103">
            <v>-9401743.75</v>
          </cell>
        </row>
        <row r="104">
          <cell r="A104">
            <v>102</v>
          </cell>
          <cell r="B104" t="str">
            <v>967701009</v>
          </cell>
          <cell r="C104" t="str">
            <v>CLINICA ALEMANA DE SANTIAGO</v>
          </cell>
          <cell r="D104">
            <v>23091827</v>
          </cell>
          <cell r="E104">
            <v>4</v>
          </cell>
          <cell r="F104">
            <v>0</v>
          </cell>
          <cell r="G104">
            <v>-5772956.75</v>
          </cell>
        </row>
        <row r="105">
          <cell r="A105">
            <v>103</v>
          </cell>
          <cell r="B105" t="str">
            <v>965304703</v>
          </cell>
          <cell r="C105" t="str">
            <v>CLINICA DAVILA Y SERVICIOS MEDICOS S.A.</v>
          </cell>
          <cell r="D105">
            <v>39826859</v>
          </cell>
          <cell r="E105">
            <v>4</v>
          </cell>
          <cell r="F105">
            <v>0</v>
          </cell>
          <cell r="G105">
            <v>-9956714.75</v>
          </cell>
        </row>
        <row r="106">
          <cell r="A106">
            <v>104</v>
          </cell>
          <cell r="B106" t="str">
            <v>995679701</v>
          </cell>
          <cell r="C106" t="str">
            <v>CLINICA INTEGRAMEDICA S.A</v>
          </cell>
          <cell r="D106">
            <v>3092087</v>
          </cell>
          <cell r="E106">
            <v>3</v>
          </cell>
          <cell r="F106">
            <v>0</v>
          </cell>
          <cell r="G106">
            <v>-1030695.6666666666</v>
          </cell>
        </row>
        <row r="107">
          <cell r="A107">
            <v>105</v>
          </cell>
          <cell r="B107" t="str">
            <v>965988505</v>
          </cell>
          <cell r="C107" t="str">
            <v>CLINICA IQUIQUE S.A.</v>
          </cell>
          <cell r="D107">
            <v>35816193</v>
          </cell>
          <cell r="E107">
            <v>4</v>
          </cell>
          <cell r="F107">
            <v>0</v>
          </cell>
          <cell r="G107">
            <v>-8954048.25</v>
          </cell>
        </row>
        <row r="108">
          <cell r="A108">
            <v>106</v>
          </cell>
          <cell r="B108" t="str">
            <v>939300007</v>
          </cell>
          <cell r="C108" t="str">
            <v>CLINICA LAS CONDES S.A.</v>
          </cell>
          <cell r="D108">
            <v>-81744</v>
          </cell>
          <cell r="E108">
            <v>1</v>
          </cell>
          <cell r="F108">
            <v>0</v>
          </cell>
          <cell r="G108">
            <v>81744</v>
          </cell>
        </row>
        <row r="109">
          <cell r="A109">
            <v>107</v>
          </cell>
          <cell r="B109" t="str">
            <v>818165005</v>
          </cell>
          <cell r="C109" t="str">
            <v>CLINICA PROVIDENCIA S.A.</v>
          </cell>
          <cell r="D109">
            <v>63267833</v>
          </cell>
          <cell r="E109">
            <v>8</v>
          </cell>
          <cell r="F109">
            <v>0</v>
          </cell>
          <cell r="G109">
            <v>-7908479.125</v>
          </cell>
        </row>
        <row r="110">
          <cell r="A110">
            <v>108</v>
          </cell>
          <cell r="B110" t="str">
            <v>907530000</v>
          </cell>
          <cell r="C110" t="str">
            <v>CLINICA SANTA MARIA</v>
          </cell>
          <cell r="D110">
            <v>63200</v>
          </cell>
          <cell r="E110">
            <v>1</v>
          </cell>
          <cell r="F110">
            <v>0</v>
          </cell>
          <cell r="G110">
            <v>-63200</v>
          </cell>
        </row>
        <row r="111">
          <cell r="A111">
            <v>109</v>
          </cell>
          <cell r="B111" t="str">
            <v>768424209</v>
          </cell>
          <cell r="C111" t="str">
            <v>CLINITEST LTDA</v>
          </cell>
          <cell r="D111">
            <v>5194554</v>
          </cell>
          <cell r="E111">
            <v>3</v>
          </cell>
          <cell r="F111">
            <v>0</v>
          </cell>
          <cell r="G111">
            <v>-1731518</v>
          </cell>
        </row>
        <row r="112">
          <cell r="A112">
            <v>110</v>
          </cell>
          <cell r="B112" t="str">
            <v>965293108</v>
          </cell>
          <cell r="C112" t="str">
            <v>CMPC TISSUE S.A</v>
          </cell>
          <cell r="D112">
            <v>34548197</v>
          </cell>
          <cell r="E112">
            <v>4</v>
          </cell>
          <cell r="F112">
            <v>0</v>
          </cell>
          <cell r="G112">
            <v>-8637049.25</v>
          </cell>
        </row>
        <row r="113">
          <cell r="A113">
            <v>111</v>
          </cell>
          <cell r="B113" t="str">
            <v>785489403</v>
          </cell>
          <cell r="C113" t="str">
            <v>COLON LIMITADA</v>
          </cell>
          <cell r="D113">
            <v>453969</v>
          </cell>
          <cell r="E113">
            <v>1</v>
          </cell>
          <cell r="F113">
            <v>0</v>
          </cell>
          <cell r="G113">
            <v>-453969</v>
          </cell>
        </row>
        <row r="114">
          <cell r="A114">
            <v>112</v>
          </cell>
          <cell r="B114" t="str">
            <v>772371500</v>
          </cell>
          <cell r="C114" t="str">
            <v>COM. KENDALL DE CHILE LTDA.</v>
          </cell>
          <cell r="D114">
            <v>529468054</v>
          </cell>
          <cell r="E114">
            <v>24</v>
          </cell>
          <cell r="F114">
            <v>8.0000000000000002E-3</v>
          </cell>
          <cell r="G114">
            <v>-24334629.769258223</v>
          </cell>
        </row>
        <row r="115">
          <cell r="A115">
            <v>113</v>
          </cell>
          <cell r="B115" t="str">
            <v>785570006</v>
          </cell>
          <cell r="C115" t="str">
            <v>COM. SOCOPRIM LTDA.</v>
          </cell>
          <cell r="D115">
            <v>976023</v>
          </cell>
          <cell r="E115">
            <v>1</v>
          </cell>
          <cell r="F115">
            <v>0</v>
          </cell>
          <cell r="G115">
            <v>-976023</v>
          </cell>
        </row>
        <row r="116">
          <cell r="A116">
            <v>114</v>
          </cell>
          <cell r="B116" t="str">
            <v>764628101</v>
          </cell>
          <cell r="C116" t="str">
            <v>COM.CMS MEDICAL CHILE LTDA</v>
          </cell>
          <cell r="D116">
            <v>35700</v>
          </cell>
          <cell r="E116">
            <v>1</v>
          </cell>
          <cell r="F116">
            <v>0</v>
          </cell>
          <cell r="G116">
            <v>-35700</v>
          </cell>
        </row>
        <row r="117">
          <cell r="A117">
            <v>115</v>
          </cell>
          <cell r="B117" t="str">
            <v>775945001</v>
          </cell>
          <cell r="C117" t="str">
            <v>COM.DE PROD.FADIMMED LIMITADA</v>
          </cell>
          <cell r="D117">
            <v>118405</v>
          </cell>
          <cell r="E117">
            <v>1</v>
          </cell>
          <cell r="F117">
            <v>0</v>
          </cell>
          <cell r="G117">
            <v>-118405</v>
          </cell>
        </row>
        <row r="118">
          <cell r="A118">
            <v>116</v>
          </cell>
          <cell r="B118" t="str">
            <v>77122590K</v>
          </cell>
          <cell r="C118" t="str">
            <v>COMER E INDUS PREMASEC</v>
          </cell>
          <cell r="D118">
            <v>453773</v>
          </cell>
          <cell r="E118">
            <v>1</v>
          </cell>
          <cell r="F118">
            <v>0</v>
          </cell>
          <cell r="G118">
            <v>-453773</v>
          </cell>
        </row>
        <row r="119">
          <cell r="A119">
            <v>117</v>
          </cell>
          <cell r="B119" t="str">
            <v>995073307</v>
          </cell>
          <cell r="C119" t="str">
            <v>COMER.DE PROD.NESTLE  S.A.</v>
          </cell>
          <cell r="D119">
            <v>603059</v>
          </cell>
          <cell r="E119">
            <v>1</v>
          </cell>
          <cell r="F119">
            <v>0</v>
          </cell>
          <cell r="G119">
            <v>-603059</v>
          </cell>
        </row>
        <row r="120">
          <cell r="A120">
            <v>118</v>
          </cell>
          <cell r="B120" t="str">
            <v>965609008</v>
          </cell>
          <cell r="C120" t="str">
            <v>COMERCIAL A &amp; B S.A.</v>
          </cell>
          <cell r="D120">
            <v>2210425</v>
          </cell>
          <cell r="E120">
            <v>1</v>
          </cell>
          <cell r="F120">
            <v>0</v>
          </cell>
          <cell r="G120">
            <v>-2210425</v>
          </cell>
        </row>
        <row r="121">
          <cell r="A121">
            <v>119</v>
          </cell>
          <cell r="B121" t="str">
            <v>764707907</v>
          </cell>
          <cell r="C121" t="str">
            <v>COMERCIAL AILINKO LTDA.</v>
          </cell>
          <cell r="D121">
            <v>918353</v>
          </cell>
          <cell r="E121">
            <v>1</v>
          </cell>
          <cell r="F121">
            <v>0</v>
          </cell>
          <cell r="G121">
            <v>-918353</v>
          </cell>
        </row>
        <row r="122">
          <cell r="A122">
            <v>120</v>
          </cell>
          <cell r="B122" t="str">
            <v>770386209</v>
          </cell>
          <cell r="C122" t="str">
            <v>COMERCIAL CASTRO</v>
          </cell>
          <cell r="D122">
            <v>14875779</v>
          </cell>
          <cell r="E122">
            <v>3</v>
          </cell>
          <cell r="F122">
            <v>0</v>
          </cell>
          <cell r="G122">
            <v>-4958593</v>
          </cell>
        </row>
        <row r="123">
          <cell r="A123">
            <v>121</v>
          </cell>
          <cell r="B123" t="str">
            <v>968719904</v>
          </cell>
          <cell r="C123" t="str">
            <v>COMERCIAL CEPO S.A.</v>
          </cell>
          <cell r="D123">
            <v>111384</v>
          </cell>
          <cell r="E123">
            <v>1</v>
          </cell>
          <cell r="F123">
            <v>0</v>
          </cell>
          <cell r="G123">
            <v>-111384</v>
          </cell>
        </row>
        <row r="124">
          <cell r="A124">
            <v>122</v>
          </cell>
          <cell r="B124" t="str">
            <v>780647108</v>
          </cell>
          <cell r="C124" t="str">
            <v>COMERCIAL E INDUSTRIAL FINO</v>
          </cell>
          <cell r="D124">
            <v>340340</v>
          </cell>
          <cell r="E124">
            <v>1</v>
          </cell>
          <cell r="F124">
            <v>0</v>
          </cell>
          <cell r="G124">
            <v>-340340</v>
          </cell>
        </row>
        <row r="125">
          <cell r="A125">
            <v>123</v>
          </cell>
          <cell r="B125" t="str">
            <v>785837509</v>
          </cell>
          <cell r="C125" t="str">
            <v>COMERCIAL ETHOS S.A.</v>
          </cell>
          <cell r="D125">
            <v>1253269</v>
          </cell>
          <cell r="E125">
            <v>1</v>
          </cell>
          <cell r="F125">
            <v>0</v>
          </cell>
          <cell r="G125">
            <v>-1253269</v>
          </cell>
        </row>
        <row r="126">
          <cell r="A126">
            <v>124</v>
          </cell>
          <cell r="B126" t="str">
            <v>789978808</v>
          </cell>
          <cell r="C126" t="str">
            <v>COMERCIAL FRIOSUR LIMITADA</v>
          </cell>
          <cell r="D126">
            <v>119000</v>
          </cell>
          <cell r="E126">
            <v>1</v>
          </cell>
          <cell r="F126">
            <v>0</v>
          </cell>
          <cell r="G126">
            <v>-119000</v>
          </cell>
        </row>
        <row r="127">
          <cell r="A127">
            <v>125</v>
          </cell>
          <cell r="B127" t="str">
            <v>774401903</v>
          </cell>
          <cell r="C127" t="str">
            <v>COMERCIAL HERNANDEZ MORALES LIMITADA</v>
          </cell>
          <cell r="D127">
            <v>2195076</v>
          </cell>
          <cell r="E127">
            <v>1</v>
          </cell>
          <cell r="F127">
            <v>0</v>
          </cell>
          <cell r="G127">
            <v>-2195076</v>
          </cell>
        </row>
        <row r="128">
          <cell r="A128">
            <v>126</v>
          </cell>
          <cell r="B128" t="str">
            <v>762550008</v>
          </cell>
          <cell r="C128" t="str">
            <v>COMERCIAL LAON LTDA.</v>
          </cell>
          <cell r="D128">
            <v>38051</v>
          </cell>
          <cell r="E128">
            <v>1</v>
          </cell>
          <cell r="F128">
            <v>0</v>
          </cell>
          <cell r="G128">
            <v>-38051</v>
          </cell>
        </row>
        <row r="129">
          <cell r="A129">
            <v>127</v>
          </cell>
          <cell r="B129" t="str">
            <v>795036202</v>
          </cell>
          <cell r="C129" t="str">
            <v>COMERCIAL LLAGOSTERA LTDA</v>
          </cell>
          <cell r="D129">
            <v>210309</v>
          </cell>
          <cell r="E129">
            <v>1</v>
          </cell>
          <cell r="F129">
            <v>0</v>
          </cell>
          <cell r="G129">
            <v>-210309</v>
          </cell>
        </row>
        <row r="130">
          <cell r="A130">
            <v>128</v>
          </cell>
          <cell r="B130" t="str">
            <v>77534640K</v>
          </cell>
          <cell r="C130" t="str">
            <v>COMERCIAL MAQUINET LTDA.</v>
          </cell>
          <cell r="D130">
            <v>1418480</v>
          </cell>
          <cell r="E130">
            <v>1</v>
          </cell>
          <cell r="F130">
            <v>0</v>
          </cell>
          <cell r="G130">
            <v>-1418480</v>
          </cell>
        </row>
        <row r="131">
          <cell r="A131">
            <v>129</v>
          </cell>
          <cell r="B131" t="str">
            <v>789069808</v>
          </cell>
          <cell r="C131" t="str">
            <v>COMERCIAL MU?OZ I CIA LTDA</v>
          </cell>
          <cell r="D131">
            <v>18992</v>
          </cell>
          <cell r="E131">
            <v>1</v>
          </cell>
          <cell r="F131">
            <v>0</v>
          </cell>
          <cell r="G131">
            <v>-18992</v>
          </cell>
        </row>
        <row r="132">
          <cell r="A132">
            <v>130</v>
          </cell>
          <cell r="B132" t="str">
            <v>770128706</v>
          </cell>
          <cell r="C132" t="str">
            <v>COMERCIAL RED OFFICE LIMITADA</v>
          </cell>
          <cell r="D132">
            <v>1709200</v>
          </cell>
          <cell r="E132">
            <v>1</v>
          </cell>
          <cell r="F132">
            <v>0</v>
          </cell>
          <cell r="G132">
            <v>-1709200</v>
          </cell>
        </row>
        <row r="133">
          <cell r="A133">
            <v>131</v>
          </cell>
          <cell r="B133" t="str">
            <v>797157309</v>
          </cell>
          <cell r="C133" t="str">
            <v>COMERCIAL SAN PABLO</v>
          </cell>
          <cell r="D133">
            <v>10214925</v>
          </cell>
          <cell r="E133">
            <v>3</v>
          </cell>
          <cell r="F133">
            <v>0</v>
          </cell>
          <cell r="G133">
            <v>-3404975</v>
          </cell>
        </row>
        <row r="134">
          <cell r="A134">
            <v>132</v>
          </cell>
          <cell r="B134" t="str">
            <v>764226305</v>
          </cell>
          <cell r="C134" t="str">
            <v>COMERCIALIZ.CARLOS VALDIVIA</v>
          </cell>
          <cell r="D134">
            <v>426020</v>
          </cell>
          <cell r="E134">
            <v>1</v>
          </cell>
          <cell r="F134">
            <v>0</v>
          </cell>
          <cell r="G134">
            <v>-426020</v>
          </cell>
        </row>
        <row r="135">
          <cell r="A135">
            <v>133</v>
          </cell>
          <cell r="B135" t="str">
            <v>786117704</v>
          </cell>
          <cell r="C135" t="str">
            <v>COMERCIALIZACION Y DISTRIBUCIO</v>
          </cell>
          <cell r="D135">
            <v>332218</v>
          </cell>
          <cell r="E135">
            <v>1</v>
          </cell>
          <cell r="F135">
            <v>0</v>
          </cell>
          <cell r="G135">
            <v>-332218</v>
          </cell>
        </row>
        <row r="136">
          <cell r="A136">
            <v>134</v>
          </cell>
          <cell r="B136" t="str">
            <v>761562002</v>
          </cell>
          <cell r="C136" t="str">
            <v>COMERCIALIZADORA AGROSIAP LTDA</v>
          </cell>
          <cell r="D136">
            <v>28322</v>
          </cell>
          <cell r="E136">
            <v>1</v>
          </cell>
          <cell r="F136">
            <v>0</v>
          </cell>
          <cell r="G136">
            <v>-28322</v>
          </cell>
        </row>
        <row r="137">
          <cell r="A137">
            <v>135</v>
          </cell>
          <cell r="B137" t="str">
            <v>96651910K</v>
          </cell>
          <cell r="C137" t="str">
            <v>COMPASS CATERING S.A.</v>
          </cell>
          <cell r="D137">
            <v>36661737</v>
          </cell>
          <cell r="E137">
            <v>4</v>
          </cell>
          <cell r="F137">
            <v>0</v>
          </cell>
          <cell r="G137">
            <v>-9165434.25</v>
          </cell>
        </row>
        <row r="138">
          <cell r="A138">
            <v>136</v>
          </cell>
          <cell r="B138" t="str">
            <v>966931205</v>
          </cell>
          <cell r="C138" t="str">
            <v>COMPUTACION E INGENIERIA S.A.</v>
          </cell>
          <cell r="D138">
            <v>1066468</v>
          </cell>
          <cell r="E138">
            <v>1</v>
          </cell>
          <cell r="F138">
            <v>0</v>
          </cell>
          <cell r="G138">
            <v>-1066468</v>
          </cell>
        </row>
        <row r="139">
          <cell r="A139">
            <v>137</v>
          </cell>
          <cell r="B139" t="str">
            <v>772585500</v>
          </cell>
          <cell r="C139" t="str">
            <v>CONSERVAS LOS ANGELES LTDA.</v>
          </cell>
          <cell r="D139">
            <v>297170</v>
          </cell>
          <cell r="E139">
            <v>1</v>
          </cell>
          <cell r="F139">
            <v>0</v>
          </cell>
          <cell r="G139">
            <v>-297170</v>
          </cell>
        </row>
        <row r="140">
          <cell r="A140">
            <v>138</v>
          </cell>
          <cell r="B140" t="str">
            <v>788437501</v>
          </cell>
          <cell r="C140" t="str">
            <v>CONST.E INM.KARAVEL LTDA.</v>
          </cell>
          <cell r="D140">
            <v>2912239</v>
          </cell>
          <cell r="E140">
            <v>1</v>
          </cell>
          <cell r="F140">
            <v>0</v>
          </cell>
          <cell r="G140">
            <v>-2912239</v>
          </cell>
        </row>
        <row r="141">
          <cell r="A141">
            <v>139</v>
          </cell>
          <cell r="B141" t="str">
            <v>779314308</v>
          </cell>
          <cell r="C141" t="str">
            <v>CONSTRUCTORA SIADE LIMITADA</v>
          </cell>
          <cell r="D141">
            <v>3433364</v>
          </cell>
          <cell r="E141">
            <v>3</v>
          </cell>
          <cell r="F141">
            <v>0</v>
          </cell>
          <cell r="G141">
            <v>-1144454.6666666667</v>
          </cell>
        </row>
        <row r="142">
          <cell r="A142">
            <v>140</v>
          </cell>
          <cell r="B142" t="str">
            <v>77266530K</v>
          </cell>
          <cell r="C142" t="str">
            <v>CONT. E INMOB. ARIAS CIA LTDA</v>
          </cell>
          <cell r="D142">
            <v>46494332</v>
          </cell>
          <cell r="E142">
            <v>4</v>
          </cell>
          <cell r="F142">
            <v>0</v>
          </cell>
          <cell r="G142">
            <v>-11623583</v>
          </cell>
        </row>
        <row r="143">
          <cell r="A143">
            <v>141</v>
          </cell>
          <cell r="B143" t="str">
            <v>995200007</v>
          </cell>
          <cell r="C143" t="str">
            <v>COPEC S.A.</v>
          </cell>
          <cell r="D143">
            <v>9762302</v>
          </cell>
          <cell r="E143">
            <v>3</v>
          </cell>
          <cell r="F143">
            <v>0</v>
          </cell>
          <cell r="G143">
            <v>-3254100.6666666665</v>
          </cell>
        </row>
        <row r="144">
          <cell r="A144">
            <v>142</v>
          </cell>
          <cell r="B144" t="str">
            <v>700959007</v>
          </cell>
          <cell r="C144" t="str">
            <v>CORP.NACIONAL DEL CANCER</v>
          </cell>
          <cell r="D144">
            <v>76615384</v>
          </cell>
          <cell r="E144">
            <v>8</v>
          </cell>
          <cell r="F144">
            <v>0</v>
          </cell>
          <cell r="G144">
            <v>-9576923</v>
          </cell>
        </row>
        <row r="145">
          <cell r="A145">
            <v>143</v>
          </cell>
          <cell r="B145" t="str">
            <v>788816707</v>
          </cell>
          <cell r="C145" t="str">
            <v>CORREA HERMANOS Y COMPA?IA LIMITADA</v>
          </cell>
          <cell r="D145">
            <v>2409388</v>
          </cell>
          <cell r="E145">
            <v>1</v>
          </cell>
          <cell r="F145">
            <v>0</v>
          </cell>
          <cell r="G145">
            <v>-2409388</v>
          </cell>
        </row>
        <row r="146">
          <cell r="A146">
            <v>144</v>
          </cell>
          <cell r="B146" t="str">
            <v>812863002</v>
          </cell>
          <cell r="C146" t="str">
            <v>COTACO LTDA.</v>
          </cell>
          <cell r="D146">
            <v>785400</v>
          </cell>
          <cell r="E146">
            <v>1</v>
          </cell>
          <cell r="F146">
            <v>0</v>
          </cell>
          <cell r="G146">
            <v>-785400</v>
          </cell>
        </row>
        <row r="147">
          <cell r="A147">
            <v>145</v>
          </cell>
          <cell r="B147" t="str">
            <v>136114301</v>
          </cell>
          <cell r="C147" t="str">
            <v>CRISTIAN ENRIQUE JAQUE SANCHEZ</v>
          </cell>
          <cell r="D147">
            <v>3605700</v>
          </cell>
          <cell r="E147">
            <v>3</v>
          </cell>
          <cell r="F147">
            <v>0</v>
          </cell>
          <cell r="G147">
            <v>-1201900</v>
          </cell>
        </row>
        <row r="148">
          <cell r="A148">
            <v>146</v>
          </cell>
          <cell r="B148" t="str">
            <v>795914404</v>
          </cell>
          <cell r="C148" t="str">
            <v>CRISVERT LTDA.</v>
          </cell>
          <cell r="D148">
            <v>37048746</v>
          </cell>
          <cell r="E148">
            <v>4</v>
          </cell>
          <cell r="F148">
            <v>0</v>
          </cell>
          <cell r="G148">
            <v>-9262186.5</v>
          </cell>
        </row>
        <row r="149">
          <cell r="A149">
            <v>147</v>
          </cell>
          <cell r="B149" t="str">
            <v>966898208</v>
          </cell>
          <cell r="C149" t="str">
            <v>CUSATTO S.A.</v>
          </cell>
          <cell r="D149">
            <v>111670</v>
          </cell>
          <cell r="E149">
            <v>1</v>
          </cell>
          <cell r="F149">
            <v>0</v>
          </cell>
          <cell r="G149">
            <v>-111670</v>
          </cell>
        </row>
        <row r="150">
          <cell r="A150">
            <v>148</v>
          </cell>
          <cell r="B150" t="str">
            <v>771310400</v>
          </cell>
          <cell r="C150" t="str">
            <v>DANIEL ALVAREZ Y COMPA?IA LIMITADA</v>
          </cell>
          <cell r="D150">
            <v>2130055</v>
          </cell>
          <cell r="E150">
            <v>1</v>
          </cell>
          <cell r="F150">
            <v>0</v>
          </cell>
          <cell r="G150">
            <v>-2130055</v>
          </cell>
        </row>
        <row r="151">
          <cell r="A151">
            <v>149</v>
          </cell>
          <cell r="B151" t="str">
            <v>929200004</v>
          </cell>
          <cell r="C151" t="str">
            <v>DAPSA S.A..-</v>
          </cell>
          <cell r="D151">
            <v>-1056156</v>
          </cell>
          <cell r="E151">
            <v>1</v>
          </cell>
          <cell r="F151">
            <v>0</v>
          </cell>
          <cell r="G151">
            <v>1056156</v>
          </cell>
        </row>
        <row r="152">
          <cell r="A152">
            <v>150</v>
          </cell>
          <cell r="B152" t="str">
            <v>968702602</v>
          </cell>
          <cell r="C152" t="str">
            <v>DATABUSINESS S.A.</v>
          </cell>
          <cell r="D152">
            <v>476002</v>
          </cell>
          <cell r="E152">
            <v>1</v>
          </cell>
          <cell r="F152">
            <v>0</v>
          </cell>
          <cell r="G152">
            <v>-476002</v>
          </cell>
        </row>
        <row r="153">
          <cell r="A153">
            <v>151</v>
          </cell>
          <cell r="B153" t="str">
            <v>781982008</v>
          </cell>
          <cell r="C153" t="str">
            <v>DEIRA COMPUTACION LTDA.</v>
          </cell>
          <cell r="D153">
            <v>172611</v>
          </cell>
          <cell r="E153">
            <v>1</v>
          </cell>
          <cell r="F153">
            <v>0</v>
          </cell>
          <cell r="G153">
            <v>-172611</v>
          </cell>
        </row>
        <row r="154">
          <cell r="A154">
            <v>152</v>
          </cell>
          <cell r="B154" t="str">
            <v>895272000</v>
          </cell>
          <cell r="C154" t="str">
            <v>DELTOUR S.A.</v>
          </cell>
          <cell r="D154">
            <v>414098</v>
          </cell>
          <cell r="E154">
            <v>1</v>
          </cell>
          <cell r="F154">
            <v>0</v>
          </cell>
          <cell r="G154">
            <v>-414098</v>
          </cell>
        </row>
        <row r="155">
          <cell r="A155">
            <v>153</v>
          </cell>
          <cell r="B155" t="str">
            <v>861321002</v>
          </cell>
          <cell r="C155" t="str">
            <v>DEMARKA S.A.</v>
          </cell>
          <cell r="D155">
            <v>104187</v>
          </cell>
          <cell r="E155">
            <v>1</v>
          </cell>
          <cell r="F155">
            <v>0</v>
          </cell>
          <cell r="G155">
            <v>-104187</v>
          </cell>
        </row>
        <row r="156">
          <cell r="A156">
            <v>154</v>
          </cell>
          <cell r="B156" t="str">
            <v>795958509</v>
          </cell>
          <cell r="C156" t="str">
            <v>DENTAL LAVAL LTDA.</v>
          </cell>
          <cell r="D156">
            <v>658561</v>
          </cell>
          <cell r="E156">
            <v>1</v>
          </cell>
          <cell r="F156">
            <v>0</v>
          </cell>
          <cell r="G156">
            <v>-658561</v>
          </cell>
        </row>
        <row r="157">
          <cell r="A157">
            <v>155</v>
          </cell>
          <cell r="B157" t="str">
            <v>799049805</v>
          </cell>
          <cell r="C157" t="str">
            <v>DIAGNOSTICO POR IMAGEN LTDA.</v>
          </cell>
          <cell r="D157">
            <v>463000</v>
          </cell>
          <cell r="E157">
            <v>1</v>
          </cell>
          <cell r="F157">
            <v>0</v>
          </cell>
          <cell r="G157">
            <v>-463000</v>
          </cell>
        </row>
        <row r="158">
          <cell r="A158">
            <v>156</v>
          </cell>
          <cell r="B158" t="str">
            <v>899219007</v>
          </cell>
          <cell r="C158" t="str">
            <v>DIAGNOSTICOS Y TRATAMIENTOS LT</v>
          </cell>
          <cell r="D158">
            <v>5014328</v>
          </cell>
          <cell r="E158">
            <v>3</v>
          </cell>
          <cell r="F158">
            <v>0</v>
          </cell>
          <cell r="G158">
            <v>-1671442.6666666667</v>
          </cell>
        </row>
        <row r="159">
          <cell r="A159">
            <v>157</v>
          </cell>
          <cell r="B159" t="str">
            <v>88284000K</v>
          </cell>
          <cell r="C159" t="str">
            <v>DIAZ Y CIA. LTDA.</v>
          </cell>
          <cell r="D159">
            <v>8515019</v>
          </cell>
          <cell r="E159">
            <v>3</v>
          </cell>
          <cell r="F159">
            <v>0</v>
          </cell>
          <cell r="G159">
            <v>-2838339.6666666665</v>
          </cell>
        </row>
        <row r="160">
          <cell r="A160">
            <v>158</v>
          </cell>
          <cell r="B160" t="str">
            <v>966913304</v>
          </cell>
          <cell r="C160" t="str">
            <v>DICTUS</v>
          </cell>
          <cell r="D160">
            <v>489021</v>
          </cell>
          <cell r="E160">
            <v>1</v>
          </cell>
          <cell r="F160">
            <v>0</v>
          </cell>
          <cell r="G160">
            <v>-489021</v>
          </cell>
        </row>
        <row r="161">
          <cell r="A161">
            <v>159</v>
          </cell>
          <cell r="B161" t="str">
            <v>966708409</v>
          </cell>
          <cell r="C161" t="str">
            <v>DIMERC S.A.</v>
          </cell>
          <cell r="D161">
            <v>8185924</v>
          </cell>
          <cell r="E161">
            <v>3</v>
          </cell>
          <cell r="F161">
            <v>0</v>
          </cell>
          <cell r="G161">
            <v>-2728641.3333333335</v>
          </cell>
        </row>
        <row r="162">
          <cell r="A162">
            <v>160</v>
          </cell>
          <cell r="B162" t="str">
            <v>863970008</v>
          </cell>
          <cell r="C162" t="str">
            <v>DIPROMED S.A.</v>
          </cell>
          <cell r="D162">
            <v>447916</v>
          </cell>
          <cell r="E162">
            <v>1</v>
          </cell>
          <cell r="F162">
            <v>0</v>
          </cell>
          <cell r="G162">
            <v>-447916</v>
          </cell>
        </row>
        <row r="163">
          <cell r="A163">
            <v>161</v>
          </cell>
          <cell r="B163" t="str">
            <v>897528002</v>
          </cell>
          <cell r="C163" t="str">
            <v>DIST.DE ART.MEDICOS PEREZ LTDA</v>
          </cell>
          <cell r="D163">
            <v>7472030</v>
          </cell>
          <cell r="E163">
            <v>3</v>
          </cell>
          <cell r="F163">
            <v>0</v>
          </cell>
          <cell r="G163">
            <v>-2490676.6666666665</v>
          </cell>
        </row>
        <row r="164">
          <cell r="A164">
            <v>162</v>
          </cell>
          <cell r="B164" t="str">
            <v>789608709</v>
          </cell>
          <cell r="C164" t="str">
            <v>DIST.DE PROD.ALIM.COAGRI LTDA.</v>
          </cell>
          <cell r="D164">
            <v>24443</v>
          </cell>
          <cell r="E164">
            <v>1</v>
          </cell>
          <cell r="F164">
            <v>0</v>
          </cell>
          <cell r="G164">
            <v>-24443</v>
          </cell>
        </row>
        <row r="165">
          <cell r="A165">
            <v>163</v>
          </cell>
          <cell r="B165" t="str">
            <v>783621509</v>
          </cell>
          <cell r="C165" t="str">
            <v>DISTRIB.COMERCIAL Y SERV.DIPROTEL LTDA</v>
          </cell>
          <cell r="D165">
            <v>293811</v>
          </cell>
          <cell r="E165">
            <v>1</v>
          </cell>
          <cell r="F165">
            <v>0</v>
          </cell>
          <cell r="G165">
            <v>-293811</v>
          </cell>
        </row>
        <row r="166">
          <cell r="A166">
            <v>164</v>
          </cell>
          <cell r="B166" t="str">
            <v>795088105</v>
          </cell>
          <cell r="C166" t="str">
            <v>DISTRIBUIDORA COLON LIMITADA</v>
          </cell>
          <cell r="D166">
            <v>84490</v>
          </cell>
          <cell r="E166">
            <v>1</v>
          </cell>
          <cell r="F166">
            <v>0</v>
          </cell>
          <cell r="G166">
            <v>-84490</v>
          </cell>
        </row>
        <row r="167">
          <cell r="A167">
            <v>165</v>
          </cell>
          <cell r="B167" t="str">
            <v>768143706</v>
          </cell>
          <cell r="C167" t="str">
            <v>DISTRIBUIDORA DE PRODUCTOS</v>
          </cell>
          <cell r="D167">
            <v>461577</v>
          </cell>
          <cell r="E167">
            <v>1</v>
          </cell>
          <cell r="F167">
            <v>0</v>
          </cell>
          <cell r="G167">
            <v>-461577</v>
          </cell>
        </row>
        <row r="168">
          <cell r="A168">
            <v>166</v>
          </cell>
          <cell r="B168" t="str">
            <v>783385406</v>
          </cell>
          <cell r="C168" t="str">
            <v>DISTRIBUIDORA MEDICSA LTDA.</v>
          </cell>
          <cell r="D168">
            <v>1566584</v>
          </cell>
          <cell r="E168">
            <v>1</v>
          </cell>
          <cell r="F168">
            <v>0</v>
          </cell>
          <cell r="G168">
            <v>-1566584</v>
          </cell>
        </row>
        <row r="169">
          <cell r="A169">
            <v>167</v>
          </cell>
          <cell r="B169" t="str">
            <v>968296809</v>
          </cell>
          <cell r="C169" t="str">
            <v>DISTRIBUIDORA OFIMARKET S.A.</v>
          </cell>
          <cell r="D169">
            <v>16355483</v>
          </cell>
          <cell r="E169">
            <v>3</v>
          </cell>
          <cell r="F169">
            <v>0</v>
          </cell>
          <cell r="G169">
            <v>-5451827.666666667</v>
          </cell>
        </row>
        <row r="170">
          <cell r="A170">
            <v>168</v>
          </cell>
          <cell r="B170" t="str">
            <v>762590905</v>
          </cell>
          <cell r="C170" t="str">
            <v>DISVAL COMPA?IA LTDA.</v>
          </cell>
          <cell r="D170">
            <v>398531</v>
          </cell>
          <cell r="E170">
            <v>1</v>
          </cell>
          <cell r="F170">
            <v>0</v>
          </cell>
          <cell r="G170">
            <v>-398531</v>
          </cell>
        </row>
        <row r="171">
          <cell r="A171">
            <v>169</v>
          </cell>
          <cell r="B171" t="str">
            <v>995639807</v>
          </cell>
          <cell r="C171" t="str">
            <v>DMED S.A.</v>
          </cell>
          <cell r="D171">
            <v>1430094</v>
          </cell>
          <cell r="E171">
            <v>1</v>
          </cell>
          <cell r="F171">
            <v>0</v>
          </cell>
          <cell r="G171">
            <v>-1430094</v>
          </cell>
        </row>
        <row r="172">
          <cell r="A172">
            <v>170</v>
          </cell>
          <cell r="B172" t="str">
            <v>76033880K</v>
          </cell>
          <cell r="C172" t="str">
            <v>DRAGER MEDICAL CHILE</v>
          </cell>
          <cell r="D172">
            <v>5388105</v>
          </cell>
          <cell r="E172">
            <v>3</v>
          </cell>
          <cell r="F172">
            <v>0</v>
          </cell>
          <cell r="G172">
            <v>-1796035</v>
          </cell>
        </row>
        <row r="173">
          <cell r="A173">
            <v>171</v>
          </cell>
          <cell r="B173" t="str">
            <v>812104004</v>
          </cell>
          <cell r="C173" t="str">
            <v>DROGUERIA REUTTER S.A.</v>
          </cell>
          <cell r="D173">
            <v>119857</v>
          </cell>
          <cell r="E173">
            <v>1</v>
          </cell>
          <cell r="F173">
            <v>0</v>
          </cell>
          <cell r="G173">
            <v>-119857</v>
          </cell>
        </row>
        <row r="174">
          <cell r="A174">
            <v>172</v>
          </cell>
          <cell r="B174" t="str">
            <v>966693509</v>
          </cell>
          <cell r="C174" t="str">
            <v>EBOSA S.A.</v>
          </cell>
          <cell r="D174">
            <v>2728099</v>
          </cell>
          <cell r="E174">
            <v>1</v>
          </cell>
          <cell r="F174">
            <v>0</v>
          </cell>
          <cell r="G174">
            <v>-2728099</v>
          </cell>
        </row>
        <row r="175">
          <cell r="A175">
            <v>173</v>
          </cell>
          <cell r="B175" t="str">
            <v>966044608</v>
          </cell>
          <cell r="C175" t="str">
            <v>ECOLAB S.A.</v>
          </cell>
          <cell r="D175">
            <v>348670</v>
          </cell>
          <cell r="E175">
            <v>1</v>
          </cell>
          <cell r="F175">
            <v>0</v>
          </cell>
          <cell r="G175">
            <v>-348670</v>
          </cell>
        </row>
        <row r="176">
          <cell r="A176">
            <v>174</v>
          </cell>
          <cell r="B176" t="str">
            <v>799898500</v>
          </cell>
          <cell r="C176" t="str">
            <v>EDITORA E IMPRENTA  MAVAL LTDA.</v>
          </cell>
          <cell r="D176">
            <v>2618000</v>
          </cell>
          <cell r="E176">
            <v>1</v>
          </cell>
          <cell r="F176">
            <v>0</v>
          </cell>
          <cell r="G176">
            <v>-2618000</v>
          </cell>
        </row>
        <row r="177">
          <cell r="A177">
            <v>175</v>
          </cell>
          <cell r="B177" t="str">
            <v>804098003</v>
          </cell>
          <cell r="C177" t="str">
            <v>ELECTRICIDAD GOBANTE</v>
          </cell>
          <cell r="D177">
            <v>2798880</v>
          </cell>
          <cell r="E177">
            <v>1</v>
          </cell>
          <cell r="F177">
            <v>0</v>
          </cell>
          <cell r="G177">
            <v>-2798880</v>
          </cell>
        </row>
        <row r="178">
          <cell r="A178">
            <v>176</v>
          </cell>
          <cell r="B178" t="str">
            <v>797484709</v>
          </cell>
          <cell r="C178" t="str">
            <v>ELECTRICIDAD GUZMAN S.A.</v>
          </cell>
          <cell r="D178">
            <v>1397989</v>
          </cell>
          <cell r="E178">
            <v>1</v>
          </cell>
          <cell r="F178">
            <v>0</v>
          </cell>
          <cell r="G178">
            <v>-1397989</v>
          </cell>
        </row>
        <row r="179">
          <cell r="A179">
            <v>177</v>
          </cell>
          <cell r="B179" t="str">
            <v>995120607</v>
          </cell>
          <cell r="C179" t="str">
            <v>ELEVATEC ELEVATOR TECHNOLOGY</v>
          </cell>
          <cell r="D179">
            <v>3819034</v>
          </cell>
          <cell r="E179">
            <v>3</v>
          </cell>
          <cell r="F179">
            <v>0</v>
          </cell>
          <cell r="G179">
            <v>-1273011.3333333333</v>
          </cell>
        </row>
        <row r="180">
          <cell r="A180">
            <v>178</v>
          </cell>
          <cell r="B180" t="str">
            <v>75460511</v>
          </cell>
          <cell r="C180" t="str">
            <v>ELGUETA NESTOR</v>
          </cell>
          <cell r="D180">
            <v>114240</v>
          </cell>
          <cell r="E180">
            <v>1</v>
          </cell>
          <cell r="F180">
            <v>0</v>
          </cell>
          <cell r="G180">
            <v>-114240</v>
          </cell>
        </row>
        <row r="181">
          <cell r="A181">
            <v>179</v>
          </cell>
          <cell r="B181" t="str">
            <v>78719530K</v>
          </cell>
          <cell r="C181" t="str">
            <v>ELI LILLY INTERAMERICA INC. Y</v>
          </cell>
          <cell r="D181">
            <v>15661873</v>
          </cell>
          <cell r="E181">
            <v>3</v>
          </cell>
          <cell r="F181">
            <v>0</v>
          </cell>
          <cell r="G181">
            <v>-5220624.333333333</v>
          </cell>
        </row>
        <row r="182">
          <cell r="A182">
            <v>180</v>
          </cell>
          <cell r="B182" t="str">
            <v>69718493</v>
          </cell>
          <cell r="C182" t="str">
            <v>ELISA ROSA SINSAY VERGARA</v>
          </cell>
          <cell r="D182">
            <v>261800</v>
          </cell>
          <cell r="E182">
            <v>1</v>
          </cell>
          <cell r="F182">
            <v>0</v>
          </cell>
          <cell r="G182">
            <v>-261800</v>
          </cell>
        </row>
        <row r="183">
          <cell r="A183">
            <v>181</v>
          </cell>
          <cell r="B183" t="str">
            <v>76552640K</v>
          </cell>
          <cell r="C183" t="str">
            <v>EME LTDA</v>
          </cell>
          <cell r="D183">
            <v>472792</v>
          </cell>
          <cell r="E183">
            <v>1</v>
          </cell>
          <cell r="F183">
            <v>0</v>
          </cell>
          <cell r="G183">
            <v>-472792</v>
          </cell>
        </row>
        <row r="184">
          <cell r="A184">
            <v>182</v>
          </cell>
          <cell r="B184" t="str">
            <v>840894002</v>
          </cell>
          <cell r="C184" t="str">
            <v>EMILIO SOTO Y CIA LTDA.</v>
          </cell>
          <cell r="D184">
            <v>853299</v>
          </cell>
          <cell r="E184">
            <v>1</v>
          </cell>
          <cell r="F184">
            <v>0</v>
          </cell>
          <cell r="G184">
            <v>-853299</v>
          </cell>
        </row>
        <row r="185">
          <cell r="A185">
            <v>183</v>
          </cell>
          <cell r="B185" t="str">
            <v>925800007</v>
          </cell>
          <cell r="C185" t="str">
            <v>EMP. NAC. DE TELECOMUNICACIONES S.A.</v>
          </cell>
          <cell r="D185">
            <v>34935</v>
          </cell>
          <cell r="E185">
            <v>1</v>
          </cell>
          <cell r="F185">
            <v>0</v>
          </cell>
          <cell r="G185">
            <v>-34935</v>
          </cell>
        </row>
        <row r="186">
          <cell r="A186">
            <v>184</v>
          </cell>
          <cell r="B186" t="str">
            <v>995799804</v>
          </cell>
          <cell r="C186" t="str">
            <v>EMP.PERIODISTICA LA TERCERA</v>
          </cell>
          <cell r="D186">
            <v>2380000</v>
          </cell>
          <cell r="E186">
            <v>1</v>
          </cell>
          <cell r="F186">
            <v>0</v>
          </cell>
          <cell r="G186">
            <v>-2380000</v>
          </cell>
        </row>
        <row r="187">
          <cell r="A187">
            <v>185</v>
          </cell>
          <cell r="B187" t="str">
            <v>605030009</v>
          </cell>
          <cell r="C187" t="str">
            <v>EMPRESA DE CORREOS DE CHILE.</v>
          </cell>
          <cell r="D187">
            <v>1207104</v>
          </cell>
          <cell r="E187">
            <v>1</v>
          </cell>
          <cell r="F187">
            <v>0</v>
          </cell>
          <cell r="G187">
            <v>-1207104</v>
          </cell>
        </row>
        <row r="188">
          <cell r="A188">
            <v>186</v>
          </cell>
          <cell r="B188" t="str">
            <v>901930007</v>
          </cell>
          <cell r="C188" t="str">
            <v>EMPRESA EL MERCURIO</v>
          </cell>
          <cell r="D188">
            <v>36507284</v>
          </cell>
          <cell r="E188">
            <v>4</v>
          </cell>
          <cell r="F188">
            <v>0</v>
          </cell>
          <cell r="G188">
            <v>-9126821</v>
          </cell>
        </row>
        <row r="189">
          <cell r="A189">
            <v>187</v>
          </cell>
          <cell r="B189" t="str">
            <v>798253204</v>
          </cell>
          <cell r="C189" t="str">
            <v>EMPRESA PARA LA MINERIA,LA INDUISTRIA Y CONS</v>
          </cell>
          <cell r="D189">
            <v>4572706</v>
          </cell>
          <cell r="E189">
            <v>3</v>
          </cell>
          <cell r="F189">
            <v>0</v>
          </cell>
          <cell r="G189">
            <v>-1524235.3333333333</v>
          </cell>
        </row>
        <row r="190">
          <cell r="A190">
            <v>188</v>
          </cell>
          <cell r="B190" t="str">
            <v>968069802</v>
          </cell>
          <cell r="C190" t="str">
            <v>ENTEL PCS</v>
          </cell>
          <cell r="D190">
            <v>1122398</v>
          </cell>
          <cell r="E190">
            <v>1</v>
          </cell>
          <cell r="F190">
            <v>0</v>
          </cell>
          <cell r="G190">
            <v>-1122398</v>
          </cell>
        </row>
        <row r="191">
          <cell r="A191">
            <v>189</v>
          </cell>
          <cell r="B191" t="str">
            <v>858961009</v>
          </cell>
          <cell r="C191" t="str">
            <v>EQUIFAX CHILE S.A.</v>
          </cell>
          <cell r="D191">
            <v>12173842</v>
          </cell>
          <cell r="E191">
            <v>3</v>
          </cell>
          <cell r="F191">
            <v>0</v>
          </cell>
          <cell r="G191">
            <v>-4057947.3333333335</v>
          </cell>
        </row>
        <row r="192">
          <cell r="A192">
            <v>190</v>
          </cell>
          <cell r="B192" t="str">
            <v>770179505</v>
          </cell>
          <cell r="C192" t="str">
            <v>EQUIMED ELECTRONICA LIMITADA</v>
          </cell>
          <cell r="D192">
            <v>849660</v>
          </cell>
          <cell r="E192">
            <v>1</v>
          </cell>
          <cell r="F192">
            <v>0</v>
          </cell>
          <cell r="G192">
            <v>-849660</v>
          </cell>
        </row>
        <row r="193">
          <cell r="A193">
            <v>191</v>
          </cell>
          <cell r="B193" t="str">
            <v>760464201</v>
          </cell>
          <cell r="C193" t="str">
            <v>EQUIPOS MEDICOS LTDA.</v>
          </cell>
          <cell r="D193">
            <v>955570</v>
          </cell>
          <cell r="E193">
            <v>1</v>
          </cell>
          <cell r="F193">
            <v>0</v>
          </cell>
          <cell r="G193">
            <v>-955570</v>
          </cell>
        </row>
        <row r="194">
          <cell r="A194">
            <v>192</v>
          </cell>
          <cell r="B194" t="str">
            <v>995462702</v>
          </cell>
          <cell r="C194" t="str">
            <v>ERGOTEC MUEBLES S.A.</v>
          </cell>
          <cell r="D194">
            <v>190400</v>
          </cell>
          <cell r="E194">
            <v>1</v>
          </cell>
          <cell r="F194">
            <v>0</v>
          </cell>
          <cell r="G194">
            <v>-190400</v>
          </cell>
        </row>
        <row r="195">
          <cell r="A195">
            <v>193</v>
          </cell>
          <cell r="B195" t="str">
            <v>98782192</v>
          </cell>
          <cell r="C195" t="str">
            <v>ESPERGUEL SANTANDER MERCEDES</v>
          </cell>
          <cell r="D195">
            <v>3510893</v>
          </cell>
          <cell r="E195">
            <v>3</v>
          </cell>
          <cell r="F195">
            <v>0</v>
          </cell>
          <cell r="G195">
            <v>-1170297.6666666667</v>
          </cell>
        </row>
        <row r="196">
          <cell r="A196">
            <v>194</v>
          </cell>
          <cell r="B196" t="str">
            <v>892586004</v>
          </cell>
          <cell r="C196" t="str">
            <v>ESTABLECIMIENTO GERMANI S.A.</v>
          </cell>
          <cell r="D196">
            <v>59476</v>
          </cell>
          <cell r="E196">
            <v>1</v>
          </cell>
          <cell r="F196">
            <v>0</v>
          </cell>
          <cell r="G196">
            <v>-59476</v>
          </cell>
        </row>
        <row r="197">
          <cell r="A197">
            <v>195</v>
          </cell>
          <cell r="B197" t="str">
            <v>766359205</v>
          </cell>
          <cell r="C197" t="str">
            <v>ESTRUCTURAS METALICAS MOISES CUEVAS Y CIA.LT</v>
          </cell>
          <cell r="D197">
            <v>3764245</v>
          </cell>
          <cell r="E197">
            <v>3</v>
          </cell>
          <cell r="F197">
            <v>0</v>
          </cell>
          <cell r="G197">
            <v>-1254748.3333333333</v>
          </cell>
        </row>
        <row r="198">
          <cell r="A198">
            <v>196</v>
          </cell>
          <cell r="B198" t="str">
            <v>78026330K</v>
          </cell>
          <cell r="C198" t="str">
            <v>ETEX FARMACEUTICA LTDA.</v>
          </cell>
          <cell r="D198">
            <v>321514</v>
          </cell>
          <cell r="E198">
            <v>1</v>
          </cell>
          <cell r="F198">
            <v>0</v>
          </cell>
          <cell r="G198">
            <v>-321514</v>
          </cell>
        </row>
        <row r="199">
          <cell r="A199">
            <v>197</v>
          </cell>
          <cell r="B199" t="str">
            <v>78060400K</v>
          </cell>
          <cell r="C199" t="str">
            <v>EXXIMED</v>
          </cell>
          <cell r="D199">
            <v>13203197</v>
          </cell>
          <cell r="E199">
            <v>3</v>
          </cell>
          <cell r="F199">
            <v>0</v>
          </cell>
          <cell r="G199">
            <v>-4401065.666666667</v>
          </cell>
        </row>
        <row r="200">
          <cell r="A200">
            <v>198</v>
          </cell>
          <cell r="B200" t="str">
            <v>776428000</v>
          </cell>
          <cell r="C200" t="str">
            <v>F &amp; F MEDICA</v>
          </cell>
          <cell r="D200">
            <v>208250</v>
          </cell>
          <cell r="E200">
            <v>1</v>
          </cell>
          <cell r="F200">
            <v>0</v>
          </cell>
          <cell r="G200">
            <v>-208250</v>
          </cell>
        </row>
        <row r="201">
          <cell r="A201">
            <v>199</v>
          </cell>
          <cell r="B201" t="str">
            <v>761351206</v>
          </cell>
          <cell r="C201" t="str">
            <v>FACTORIA GRAFICA LIMITADA</v>
          </cell>
          <cell r="D201">
            <v>421260</v>
          </cell>
          <cell r="E201">
            <v>1</v>
          </cell>
          <cell r="F201">
            <v>0</v>
          </cell>
          <cell r="G201">
            <v>-421260</v>
          </cell>
        </row>
        <row r="202">
          <cell r="A202">
            <v>200</v>
          </cell>
          <cell r="B202" t="str">
            <v>937670001</v>
          </cell>
          <cell r="C202" t="str">
            <v>FARMACIAS AHUMADA S.A</v>
          </cell>
          <cell r="D202">
            <v>40186</v>
          </cell>
          <cell r="E202">
            <v>1</v>
          </cell>
          <cell r="F202">
            <v>0</v>
          </cell>
          <cell r="G202">
            <v>-40186</v>
          </cell>
        </row>
        <row r="203">
          <cell r="A203">
            <v>201</v>
          </cell>
          <cell r="B203" t="str">
            <v>945930004</v>
          </cell>
          <cell r="C203" t="str">
            <v>FARMACIAS RECCIUS S.A.</v>
          </cell>
          <cell r="D203">
            <v>6071220</v>
          </cell>
          <cell r="E203">
            <v>3</v>
          </cell>
          <cell r="F203">
            <v>0</v>
          </cell>
          <cell r="G203">
            <v>-2023740</v>
          </cell>
        </row>
        <row r="204">
          <cell r="A204">
            <v>202</v>
          </cell>
          <cell r="B204" t="str">
            <v>797285706</v>
          </cell>
          <cell r="C204" t="str">
            <v>FARMALATINA LTDA.</v>
          </cell>
          <cell r="D204">
            <v>77313571</v>
          </cell>
          <cell r="E204">
            <v>10</v>
          </cell>
          <cell r="F204">
            <v>0</v>
          </cell>
          <cell r="G204">
            <v>-7731357.0999999996</v>
          </cell>
        </row>
        <row r="205">
          <cell r="A205">
            <v>203</v>
          </cell>
          <cell r="B205" t="str">
            <v>879275008</v>
          </cell>
          <cell r="C205" t="str">
            <v>FARMANUCLEAR LTDA.</v>
          </cell>
          <cell r="D205">
            <v>352747</v>
          </cell>
          <cell r="E205">
            <v>1</v>
          </cell>
          <cell r="F205">
            <v>0</v>
          </cell>
          <cell r="G205">
            <v>-352747</v>
          </cell>
        </row>
        <row r="206">
          <cell r="A206">
            <v>204</v>
          </cell>
          <cell r="B206" t="str">
            <v>966315202</v>
          </cell>
          <cell r="C206" t="str">
            <v>FASTAIR ALMACENES DE CARGO</v>
          </cell>
          <cell r="D206">
            <v>-176740</v>
          </cell>
          <cell r="E206">
            <v>1</v>
          </cell>
          <cell r="F206">
            <v>0</v>
          </cell>
          <cell r="G206">
            <v>176740</v>
          </cell>
        </row>
        <row r="207">
          <cell r="A207">
            <v>205</v>
          </cell>
          <cell r="B207" t="str">
            <v>843031005</v>
          </cell>
          <cell r="C207" t="str">
            <v>FERNANDEZ FICA S.A.</v>
          </cell>
          <cell r="D207">
            <v>3707783</v>
          </cell>
          <cell r="E207">
            <v>3</v>
          </cell>
          <cell r="F207">
            <v>0</v>
          </cell>
          <cell r="G207">
            <v>-1235927.6666666667</v>
          </cell>
        </row>
        <row r="208">
          <cell r="A208">
            <v>206</v>
          </cell>
          <cell r="B208" t="str">
            <v>764860306</v>
          </cell>
          <cell r="C208" t="str">
            <v>FERRETERIA VERONICA LARRAIN E.I.R.L</v>
          </cell>
          <cell r="D208">
            <v>125795</v>
          </cell>
          <cell r="E208">
            <v>1</v>
          </cell>
          <cell r="F208">
            <v>0</v>
          </cell>
          <cell r="G208">
            <v>-125795</v>
          </cell>
        </row>
        <row r="209">
          <cell r="A209">
            <v>207</v>
          </cell>
          <cell r="B209" t="str">
            <v>770057809</v>
          </cell>
          <cell r="C209" t="str">
            <v>FLAVIA WOLOSZYN Y CIA. LTDA.</v>
          </cell>
          <cell r="D209">
            <v>3596551</v>
          </cell>
          <cell r="E209">
            <v>3</v>
          </cell>
          <cell r="F209">
            <v>0</v>
          </cell>
          <cell r="G209">
            <v>-1198850.3333333333</v>
          </cell>
        </row>
        <row r="210">
          <cell r="A210">
            <v>208</v>
          </cell>
          <cell r="B210" t="str">
            <v>60115125</v>
          </cell>
          <cell r="C210" t="str">
            <v>FRANCISCO DURAND RECABARREN</v>
          </cell>
          <cell r="D210">
            <v>227290</v>
          </cell>
          <cell r="E210">
            <v>1</v>
          </cell>
          <cell r="F210">
            <v>0</v>
          </cell>
          <cell r="G210">
            <v>-227290</v>
          </cell>
        </row>
        <row r="211">
          <cell r="A211">
            <v>209</v>
          </cell>
          <cell r="B211" t="str">
            <v>77478120K</v>
          </cell>
          <cell r="C211" t="str">
            <v>FRESENIUS KABI CHILE LTDA</v>
          </cell>
          <cell r="D211">
            <v>152440424</v>
          </cell>
          <cell r="E211">
            <v>12</v>
          </cell>
          <cell r="F211">
            <v>6.0000000000000001E-3</v>
          </cell>
          <cell r="G211">
            <v>-13204233.035860555</v>
          </cell>
        </row>
        <row r="212">
          <cell r="A212">
            <v>210</v>
          </cell>
          <cell r="B212" t="str">
            <v>722513002</v>
          </cell>
          <cell r="C212" t="str">
            <v>FUND.PARA ESTUDIOS BIOMEDICOS</v>
          </cell>
          <cell r="D212">
            <v>48442571</v>
          </cell>
          <cell r="E212">
            <v>4</v>
          </cell>
          <cell r="F212">
            <v>0</v>
          </cell>
          <cell r="G212">
            <v>-12110642.75</v>
          </cell>
        </row>
        <row r="213">
          <cell r="A213">
            <v>211</v>
          </cell>
          <cell r="B213" t="str">
            <v>700561003</v>
          </cell>
          <cell r="C213" t="str">
            <v>FUNDACION CIVITAS</v>
          </cell>
          <cell r="D213">
            <v>8723325</v>
          </cell>
          <cell r="E213">
            <v>3</v>
          </cell>
          <cell r="F213">
            <v>0</v>
          </cell>
          <cell r="G213">
            <v>-2907775</v>
          </cell>
        </row>
        <row r="214">
          <cell r="A214">
            <v>212</v>
          </cell>
          <cell r="B214" t="str">
            <v>722523008</v>
          </cell>
          <cell r="C214" t="str">
            <v>FUNDACION HOSPITAL C.U.CHILE</v>
          </cell>
          <cell r="D214">
            <v>555402180</v>
          </cell>
          <cell r="E214">
            <v>24</v>
          </cell>
          <cell r="F214">
            <v>8.0000000000000002E-3</v>
          </cell>
          <cell r="G214">
            <v>-25526575.817431495</v>
          </cell>
        </row>
        <row r="215">
          <cell r="A215">
            <v>213</v>
          </cell>
          <cell r="B215" t="str">
            <v>787867200</v>
          </cell>
          <cell r="C215" t="str">
            <v>GALDERMA CHILE LABORAT.LTDA.</v>
          </cell>
          <cell r="D215">
            <v>158270</v>
          </cell>
          <cell r="E215">
            <v>1</v>
          </cell>
          <cell r="F215">
            <v>0</v>
          </cell>
          <cell r="G215">
            <v>-158270</v>
          </cell>
        </row>
        <row r="216">
          <cell r="A216">
            <v>214</v>
          </cell>
          <cell r="B216" t="str">
            <v>969292300</v>
          </cell>
          <cell r="C216" t="str">
            <v>GAMBRO CHILE S.A.</v>
          </cell>
          <cell r="D216">
            <v>8568000</v>
          </cell>
          <cell r="E216">
            <v>3</v>
          </cell>
          <cell r="F216">
            <v>0</v>
          </cell>
          <cell r="G216">
            <v>-2856000</v>
          </cell>
        </row>
        <row r="217">
          <cell r="A217">
            <v>215</v>
          </cell>
          <cell r="B217" t="str">
            <v>785928407</v>
          </cell>
          <cell r="C217" t="str">
            <v>GARZA IMPRESORES LIMITADA</v>
          </cell>
          <cell r="D217">
            <v>12768761</v>
          </cell>
          <cell r="E217">
            <v>3</v>
          </cell>
          <cell r="F217">
            <v>0</v>
          </cell>
          <cell r="G217">
            <v>-4256253.666666667</v>
          </cell>
        </row>
        <row r="218">
          <cell r="A218">
            <v>216</v>
          </cell>
          <cell r="B218" t="str">
            <v>965687408</v>
          </cell>
          <cell r="C218" t="str">
            <v>GASCO GLP S.A.</v>
          </cell>
          <cell r="D218">
            <v>1378302</v>
          </cell>
          <cell r="E218">
            <v>1</v>
          </cell>
          <cell r="F218">
            <v>0</v>
          </cell>
          <cell r="G218">
            <v>-1378302</v>
          </cell>
        </row>
        <row r="219">
          <cell r="A219">
            <v>217</v>
          </cell>
          <cell r="B219" t="str">
            <v>590108200</v>
          </cell>
          <cell r="C219" t="str">
            <v>GENERAL ELECTRIC INTERNATIONAL INC</v>
          </cell>
          <cell r="D219">
            <v>38059146</v>
          </cell>
          <cell r="E219">
            <v>4</v>
          </cell>
          <cell r="F219">
            <v>0</v>
          </cell>
          <cell r="G219">
            <v>-9514786.5</v>
          </cell>
        </row>
        <row r="220">
          <cell r="A220">
            <v>218</v>
          </cell>
          <cell r="B220" t="str">
            <v>783408309</v>
          </cell>
          <cell r="C220" t="str">
            <v>GENETICA Y TECNOLOGIA LTDA</v>
          </cell>
          <cell r="D220">
            <v>381990</v>
          </cell>
          <cell r="E220">
            <v>1</v>
          </cell>
          <cell r="F220">
            <v>0</v>
          </cell>
          <cell r="G220">
            <v>-381990</v>
          </cell>
        </row>
        <row r="221">
          <cell r="A221">
            <v>219</v>
          </cell>
          <cell r="B221" t="str">
            <v>779704904</v>
          </cell>
          <cell r="C221" t="str">
            <v>GESTION FINANCIERA LIMITADA</v>
          </cell>
          <cell r="D221">
            <v>399580</v>
          </cell>
          <cell r="E221">
            <v>1</v>
          </cell>
          <cell r="F221">
            <v>0</v>
          </cell>
          <cell r="G221">
            <v>-399580</v>
          </cell>
        </row>
        <row r="222">
          <cell r="A222">
            <v>220</v>
          </cell>
          <cell r="B222" t="str">
            <v>764525108</v>
          </cell>
          <cell r="C222" t="str">
            <v>GEXA CHILE S.A.</v>
          </cell>
          <cell r="D222">
            <v>358176</v>
          </cell>
          <cell r="E222">
            <v>1</v>
          </cell>
          <cell r="F222">
            <v>0</v>
          </cell>
          <cell r="G222">
            <v>-358176</v>
          </cell>
        </row>
        <row r="223">
          <cell r="A223">
            <v>221</v>
          </cell>
          <cell r="B223" t="str">
            <v>128791205</v>
          </cell>
          <cell r="C223" t="str">
            <v>GIULIO GIOVANNI LIGUSTO ZU?IGA</v>
          </cell>
          <cell r="D223">
            <v>197540</v>
          </cell>
          <cell r="E223">
            <v>1</v>
          </cell>
          <cell r="F223">
            <v>0</v>
          </cell>
          <cell r="G223">
            <v>-197540</v>
          </cell>
        </row>
        <row r="224">
          <cell r="A224">
            <v>222</v>
          </cell>
          <cell r="B224" t="str">
            <v>40188258</v>
          </cell>
          <cell r="C224" t="str">
            <v>GLADYS PEREZ</v>
          </cell>
          <cell r="D224">
            <v>11350571</v>
          </cell>
          <cell r="E224">
            <v>3</v>
          </cell>
          <cell r="F224">
            <v>0</v>
          </cell>
          <cell r="G224">
            <v>-3783523.6666666665</v>
          </cell>
        </row>
        <row r="225">
          <cell r="A225">
            <v>223</v>
          </cell>
          <cell r="B225" t="str">
            <v>850257000</v>
          </cell>
          <cell r="C225" t="str">
            <v>GLAXOSMITHKLINE CHILE FARMACEUTICA LTDA.</v>
          </cell>
          <cell r="D225">
            <v>62609675</v>
          </cell>
          <cell r="E225">
            <v>8</v>
          </cell>
          <cell r="F225">
            <v>0</v>
          </cell>
          <cell r="G225">
            <v>-7826209.375</v>
          </cell>
        </row>
        <row r="226">
          <cell r="A226">
            <v>224</v>
          </cell>
          <cell r="B226" t="str">
            <v>59106780K</v>
          </cell>
          <cell r="C226" t="str">
            <v>GLOBAL HEALTHCARE CHILE L.P.</v>
          </cell>
          <cell r="D226">
            <v>371280</v>
          </cell>
          <cell r="E226">
            <v>1</v>
          </cell>
          <cell r="F226">
            <v>0</v>
          </cell>
          <cell r="G226">
            <v>-371280</v>
          </cell>
        </row>
        <row r="227">
          <cell r="A227">
            <v>225</v>
          </cell>
          <cell r="B227" t="str">
            <v>796685700</v>
          </cell>
          <cell r="C227" t="str">
            <v>GLORIA MU?OZ VILLALON COM.IMP.Y EXP.EIRL.</v>
          </cell>
          <cell r="D227">
            <v>1426053</v>
          </cell>
          <cell r="E227">
            <v>1</v>
          </cell>
          <cell r="F227">
            <v>0</v>
          </cell>
          <cell r="G227">
            <v>-1426053</v>
          </cell>
        </row>
        <row r="228">
          <cell r="A228">
            <v>226</v>
          </cell>
          <cell r="B228" t="str">
            <v>965823107</v>
          </cell>
          <cell r="C228" t="str">
            <v>GRIFOLS CHILE S.A.</v>
          </cell>
          <cell r="D228">
            <v>126769123</v>
          </cell>
          <cell r="E228">
            <v>18</v>
          </cell>
          <cell r="F228">
            <v>7.0000000000000001E-3</v>
          </cell>
          <cell r="G228">
            <v>-7520324.5118974643</v>
          </cell>
        </row>
        <row r="229">
          <cell r="A229">
            <v>227</v>
          </cell>
          <cell r="B229" t="str">
            <v>965406905</v>
          </cell>
          <cell r="C229" t="str">
            <v>GRUPO BIOS S.A.</v>
          </cell>
          <cell r="D229">
            <v>49283632</v>
          </cell>
          <cell r="E229">
            <v>4</v>
          </cell>
          <cell r="F229">
            <v>0</v>
          </cell>
          <cell r="G229">
            <v>-12320908</v>
          </cell>
        </row>
        <row r="230">
          <cell r="A230">
            <v>228</v>
          </cell>
          <cell r="B230" t="str">
            <v>35192573</v>
          </cell>
          <cell r="C230" t="str">
            <v>GUILLERMO BIRKNER CELIS</v>
          </cell>
          <cell r="D230">
            <v>935340</v>
          </cell>
          <cell r="E230">
            <v>1</v>
          </cell>
          <cell r="F230">
            <v>0</v>
          </cell>
          <cell r="G230">
            <v>-935340</v>
          </cell>
        </row>
        <row r="231">
          <cell r="A231">
            <v>229</v>
          </cell>
          <cell r="B231" t="str">
            <v>804474005</v>
          </cell>
          <cell r="C231" t="str">
            <v>GUILLERMO HARDING Y CIA.LTDA.</v>
          </cell>
          <cell r="D231">
            <v>1119506626</v>
          </cell>
          <cell r="E231">
            <v>24</v>
          </cell>
          <cell r="F231">
            <v>8.0000000000000002E-3</v>
          </cell>
          <cell r="G231">
            <v>-51453112.349515676</v>
          </cell>
        </row>
        <row r="232">
          <cell r="A232">
            <v>230</v>
          </cell>
          <cell r="B232" t="str">
            <v>68714338</v>
          </cell>
          <cell r="C232" t="str">
            <v>GULLERMO ERIK RUBIO LOPEZ</v>
          </cell>
          <cell r="D232">
            <v>28961079</v>
          </cell>
          <cell r="E232">
            <v>4</v>
          </cell>
          <cell r="F232">
            <v>0</v>
          </cell>
          <cell r="G232">
            <v>-7240269.75</v>
          </cell>
        </row>
        <row r="233">
          <cell r="A233">
            <v>231</v>
          </cell>
          <cell r="B233" t="str">
            <v>94919843</v>
          </cell>
          <cell r="C233" t="str">
            <v>GUSTAVO MENARES NATURALI</v>
          </cell>
          <cell r="D233">
            <v>436730</v>
          </cell>
          <cell r="E233">
            <v>1</v>
          </cell>
          <cell r="F233">
            <v>0</v>
          </cell>
          <cell r="G233">
            <v>-436730</v>
          </cell>
        </row>
        <row r="234">
          <cell r="A234">
            <v>232</v>
          </cell>
          <cell r="B234" t="str">
            <v>84563889</v>
          </cell>
          <cell r="C234" t="str">
            <v>HECTOR ALEJANDRO URIBE PALMA</v>
          </cell>
          <cell r="D234">
            <v>16805512</v>
          </cell>
          <cell r="E234">
            <v>3</v>
          </cell>
          <cell r="F234">
            <v>0</v>
          </cell>
          <cell r="G234">
            <v>-5601837.333333333</v>
          </cell>
        </row>
        <row r="235">
          <cell r="A235">
            <v>233</v>
          </cell>
          <cell r="B235" t="str">
            <v>106166390</v>
          </cell>
          <cell r="C235" t="str">
            <v>HECTOR ALFONSO ARANEDA GUZMAN</v>
          </cell>
          <cell r="D235">
            <v>149857</v>
          </cell>
          <cell r="E235">
            <v>1</v>
          </cell>
          <cell r="F235">
            <v>0</v>
          </cell>
          <cell r="G235">
            <v>-149857</v>
          </cell>
        </row>
        <row r="236">
          <cell r="A236">
            <v>234</v>
          </cell>
          <cell r="B236" t="str">
            <v>965333304</v>
          </cell>
          <cell r="C236" t="str">
            <v>HEMISUR S.A</v>
          </cell>
          <cell r="D236">
            <v>50690311</v>
          </cell>
          <cell r="E236">
            <v>8</v>
          </cell>
          <cell r="F236">
            <v>0</v>
          </cell>
          <cell r="G236">
            <v>-6336288.875</v>
          </cell>
        </row>
        <row r="237">
          <cell r="A237">
            <v>235</v>
          </cell>
          <cell r="B237" t="str">
            <v>106389667</v>
          </cell>
          <cell r="C237" t="str">
            <v>HERNAN RIQUELME TRONCOSO</v>
          </cell>
          <cell r="D237">
            <v>537166</v>
          </cell>
          <cell r="E237">
            <v>1</v>
          </cell>
          <cell r="F237">
            <v>0</v>
          </cell>
          <cell r="G237">
            <v>-537166</v>
          </cell>
        </row>
        <row r="238">
          <cell r="A238">
            <v>236</v>
          </cell>
          <cell r="B238" t="str">
            <v>51841492</v>
          </cell>
          <cell r="C238" t="str">
            <v>HERNANDEZ HERNANDEZ LORENZO</v>
          </cell>
          <cell r="D238">
            <v>10783229</v>
          </cell>
          <cell r="E238">
            <v>3</v>
          </cell>
          <cell r="F238">
            <v>0</v>
          </cell>
          <cell r="G238">
            <v>-3594409.6666666665</v>
          </cell>
        </row>
        <row r="239">
          <cell r="A239">
            <v>237</v>
          </cell>
          <cell r="B239" t="str">
            <v>132661235</v>
          </cell>
          <cell r="C239" t="str">
            <v>HERNANDEZ RAMIREZ CECILIA</v>
          </cell>
          <cell r="D239">
            <v>357000</v>
          </cell>
          <cell r="E239">
            <v>1</v>
          </cell>
          <cell r="F239">
            <v>0</v>
          </cell>
          <cell r="G239">
            <v>-357000</v>
          </cell>
        </row>
        <row r="240">
          <cell r="A240">
            <v>238</v>
          </cell>
          <cell r="B240" t="str">
            <v>795554203</v>
          </cell>
          <cell r="C240" t="str">
            <v>HOSER INGENIERIA</v>
          </cell>
          <cell r="D240">
            <v>1517250</v>
          </cell>
          <cell r="E240">
            <v>1</v>
          </cell>
          <cell r="F240">
            <v>0</v>
          </cell>
          <cell r="G240">
            <v>-1517250</v>
          </cell>
        </row>
        <row r="241">
          <cell r="A241">
            <v>239</v>
          </cell>
          <cell r="B241" t="str">
            <v>762361809</v>
          </cell>
          <cell r="C241" t="str">
            <v>HOSPIRA CHILE LIMITADA</v>
          </cell>
          <cell r="D241">
            <v>67372325</v>
          </cell>
          <cell r="E241">
            <v>8</v>
          </cell>
          <cell r="F241">
            <v>0</v>
          </cell>
          <cell r="G241">
            <v>-8421540.625</v>
          </cell>
        </row>
        <row r="242">
          <cell r="A242">
            <v>240</v>
          </cell>
          <cell r="B242" t="str">
            <v>782334204</v>
          </cell>
          <cell r="C242" t="str">
            <v>HOSPITALIA PROD. MEDICOS LTDA.</v>
          </cell>
          <cell r="D242">
            <v>339150</v>
          </cell>
          <cell r="E242">
            <v>1</v>
          </cell>
          <cell r="F242">
            <v>0</v>
          </cell>
          <cell r="G242">
            <v>-339150</v>
          </cell>
        </row>
        <row r="243">
          <cell r="A243">
            <v>241</v>
          </cell>
          <cell r="B243" t="str">
            <v>780839406</v>
          </cell>
          <cell r="C243" t="str">
            <v>I.M.H LIMITADA</v>
          </cell>
          <cell r="D243">
            <v>3030335</v>
          </cell>
          <cell r="E243">
            <v>3</v>
          </cell>
          <cell r="F243">
            <v>0</v>
          </cell>
          <cell r="G243">
            <v>-1010111.6666666666</v>
          </cell>
        </row>
        <row r="244">
          <cell r="A244">
            <v>242</v>
          </cell>
          <cell r="B244" t="str">
            <v>920400000</v>
          </cell>
          <cell r="C244" t="str">
            <v>IBM DE CHILE S.A.C.</v>
          </cell>
          <cell r="D244">
            <v>23840622</v>
          </cell>
          <cell r="E244">
            <v>4</v>
          </cell>
          <cell r="F244">
            <v>0</v>
          </cell>
          <cell r="G244">
            <v>-5960155.5</v>
          </cell>
        </row>
        <row r="245">
          <cell r="A245">
            <v>243</v>
          </cell>
          <cell r="B245" t="str">
            <v>765558808</v>
          </cell>
          <cell r="C245" t="str">
            <v>ICIOMED IMPORTACIONES MEDICAS LTDA.</v>
          </cell>
          <cell r="D245">
            <v>837608</v>
          </cell>
          <cell r="E245">
            <v>1</v>
          </cell>
          <cell r="F245">
            <v>0</v>
          </cell>
          <cell r="G245">
            <v>-837608</v>
          </cell>
        </row>
        <row r="246">
          <cell r="A246">
            <v>244</v>
          </cell>
          <cell r="B246" t="str">
            <v>965282300</v>
          </cell>
          <cell r="C246" t="str">
            <v>IDADE S.A.</v>
          </cell>
          <cell r="D246">
            <v>242760</v>
          </cell>
          <cell r="E246">
            <v>1</v>
          </cell>
          <cell r="F246">
            <v>0</v>
          </cell>
          <cell r="G246">
            <v>-242760</v>
          </cell>
        </row>
        <row r="247">
          <cell r="A247">
            <v>245</v>
          </cell>
          <cell r="B247" t="str">
            <v>935410002</v>
          </cell>
          <cell r="C247" t="str">
            <v>IMP. Y COM. PUBLIGUIAS S.A.</v>
          </cell>
          <cell r="D247">
            <v>13630907</v>
          </cell>
          <cell r="E247">
            <v>3</v>
          </cell>
          <cell r="F247">
            <v>0</v>
          </cell>
          <cell r="G247">
            <v>-4543635.666666667</v>
          </cell>
        </row>
        <row r="248">
          <cell r="A248">
            <v>246</v>
          </cell>
          <cell r="B248" t="str">
            <v>771026206</v>
          </cell>
          <cell r="C248" t="str">
            <v>IMP. Y COMERC PARACARE LTDA.</v>
          </cell>
          <cell r="D248">
            <v>5672355</v>
          </cell>
          <cell r="E248">
            <v>3</v>
          </cell>
          <cell r="F248">
            <v>0</v>
          </cell>
          <cell r="G248">
            <v>-1890785</v>
          </cell>
        </row>
        <row r="249">
          <cell r="A249">
            <v>247</v>
          </cell>
          <cell r="B249" t="str">
            <v>891975007</v>
          </cell>
          <cell r="C249" t="str">
            <v>IMP.Y COM.GRAFICA WESCO LTDA.</v>
          </cell>
          <cell r="D249">
            <v>3251068</v>
          </cell>
          <cell r="E249">
            <v>3</v>
          </cell>
          <cell r="F249">
            <v>0</v>
          </cell>
          <cell r="G249">
            <v>-1083689.3333333333</v>
          </cell>
        </row>
        <row r="250">
          <cell r="A250">
            <v>248</v>
          </cell>
          <cell r="B250" t="str">
            <v>766950205</v>
          </cell>
          <cell r="C250" t="str">
            <v>IMP.Y COM.HOFMANN MEDICAL LTDA</v>
          </cell>
          <cell r="D250">
            <v>4445840</v>
          </cell>
          <cell r="E250">
            <v>3</v>
          </cell>
          <cell r="F250">
            <v>0</v>
          </cell>
          <cell r="G250">
            <v>-1481946.6666666667</v>
          </cell>
        </row>
        <row r="251">
          <cell r="A251">
            <v>249</v>
          </cell>
          <cell r="B251" t="str">
            <v>767284705</v>
          </cell>
          <cell r="C251" t="str">
            <v>IMPORTACIONES Y EXPORTACIONES</v>
          </cell>
          <cell r="D251">
            <v>163627</v>
          </cell>
          <cell r="E251">
            <v>1</v>
          </cell>
          <cell r="F251">
            <v>0</v>
          </cell>
          <cell r="G251">
            <v>-163627</v>
          </cell>
        </row>
        <row r="252">
          <cell r="A252">
            <v>250</v>
          </cell>
          <cell r="B252" t="str">
            <v>788354703</v>
          </cell>
          <cell r="C252" t="str">
            <v>IMPORTADORA E INV.PROLAB LTDA.</v>
          </cell>
          <cell r="D252">
            <v>2440690</v>
          </cell>
          <cell r="E252">
            <v>1</v>
          </cell>
          <cell r="F252">
            <v>0</v>
          </cell>
          <cell r="G252">
            <v>-2440690</v>
          </cell>
        </row>
        <row r="253">
          <cell r="A253">
            <v>251</v>
          </cell>
          <cell r="B253" t="str">
            <v>830015000</v>
          </cell>
          <cell r="C253" t="str">
            <v>IMPORTADORA HELICO LTDA.</v>
          </cell>
          <cell r="D253">
            <v>160990087</v>
          </cell>
          <cell r="E253">
            <v>18</v>
          </cell>
          <cell r="F253">
            <v>7.0000000000000001E-3</v>
          </cell>
          <cell r="G253">
            <v>-9550414.7128840312</v>
          </cell>
        </row>
        <row r="254">
          <cell r="A254">
            <v>252</v>
          </cell>
          <cell r="B254" t="str">
            <v>773305900</v>
          </cell>
          <cell r="C254" t="str">
            <v>IMPORTADORA TECHNOWINNER LTDA</v>
          </cell>
          <cell r="D254">
            <v>35105</v>
          </cell>
          <cell r="E254">
            <v>1</v>
          </cell>
          <cell r="F254">
            <v>0</v>
          </cell>
          <cell r="G254">
            <v>-35105</v>
          </cell>
        </row>
        <row r="255">
          <cell r="A255">
            <v>253</v>
          </cell>
          <cell r="B255" t="str">
            <v>76330700K</v>
          </cell>
          <cell r="C255" t="str">
            <v>IMV INGENIERIA LIMITADA</v>
          </cell>
          <cell r="D255">
            <v>173159</v>
          </cell>
          <cell r="E255">
            <v>1</v>
          </cell>
          <cell r="F255">
            <v>0</v>
          </cell>
          <cell r="G255">
            <v>-173159</v>
          </cell>
        </row>
        <row r="256">
          <cell r="A256">
            <v>254</v>
          </cell>
          <cell r="B256" t="str">
            <v>783669706</v>
          </cell>
          <cell r="C256" t="str">
            <v>IND. Y COM. BAXTER CHILE LTDA</v>
          </cell>
          <cell r="D256">
            <v>274371369</v>
          </cell>
          <cell r="E256">
            <v>24</v>
          </cell>
          <cell r="F256">
            <v>8.0000000000000002E-3</v>
          </cell>
          <cell r="G256">
            <v>-12610252.183221487</v>
          </cell>
        </row>
        <row r="257">
          <cell r="A257">
            <v>255</v>
          </cell>
          <cell r="B257" t="str">
            <v>913350006</v>
          </cell>
          <cell r="C257" t="str">
            <v>INDURA S.A.</v>
          </cell>
          <cell r="D257">
            <v>314431147</v>
          </cell>
          <cell r="E257">
            <v>24</v>
          </cell>
          <cell r="F257">
            <v>8.0000000000000002E-3</v>
          </cell>
          <cell r="G257">
            <v>-14451420.614260908</v>
          </cell>
        </row>
        <row r="258">
          <cell r="A258">
            <v>256</v>
          </cell>
          <cell r="B258" t="str">
            <v>855064006</v>
          </cell>
          <cell r="C258" t="str">
            <v>INDUS.METALURGICA PROCESA S.A</v>
          </cell>
          <cell r="D258">
            <v>206298</v>
          </cell>
          <cell r="E258">
            <v>1</v>
          </cell>
          <cell r="F258">
            <v>0</v>
          </cell>
          <cell r="G258">
            <v>-206298</v>
          </cell>
        </row>
        <row r="259">
          <cell r="A259">
            <v>257</v>
          </cell>
          <cell r="B259" t="str">
            <v>896304003</v>
          </cell>
          <cell r="C259" t="str">
            <v>ING.EN ELECT.COMP.Y MED.E.C.M</v>
          </cell>
          <cell r="D259">
            <v>22974479</v>
          </cell>
          <cell r="E259">
            <v>4</v>
          </cell>
          <cell r="F259">
            <v>0</v>
          </cell>
          <cell r="G259">
            <v>-5743619.75</v>
          </cell>
        </row>
        <row r="260">
          <cell r="A260">
            <v>258</v>
          </cell>
          <cell r="B260" t="str">
            <v>789287406</v>
          </cell>
          <cell r="C260" t="str">
            <v>INMOBILIARIA E INV. TAXCO LTDA</v>
          </cell>
          <cell r="D260">
            <v>21560420</v>
          </cell>
          <cell r="E260">
            <v>4</v>
          </cell>
          <cell r="F260">
            <v>0</v>
          </cell>
          <cell r="G260">
            <v>-5390105</v>
          </cell>
        </row>
        <row r="261">
          <cell r="A261">
            <v>259</v>
          </cell>
          <cell r="B261" t="str">
            <v>778140802</v>
          </cell>
          <cell r="C261" t="str">
            <v>INMUNODIGNOSTICO LTDA.</v>
          </cell>
          <cell r="D261">
            <v>1130500</v>
          </cell>
          <cell r="E261">
            <v>1</v>
          </cell>
          <cell r="F261">
            <v>0</v>
          </cell>
          <cell r="G261">
            <v>-1130500</v>
          </cell>
        </row>
        <row r="262">
          <cell r="A262">
            <v>260</v>
          </cell>
          <cell r="B262" t="str">
            <v>616050001</v>
          </cell>
          <cell r="C262" t="str">
            <v>INST. SALUD PUBLICA</v>
          </cell>
          <cell r="D262">
            <v>682751</v>
          </cell>
          <cell r="E262">
            <v>1</v>
          </cell>
          <cell r="F262">
            <v>0</v>
          </cell>
          <cell r="G262">
            <v>-682751</v>
          </cell>
        </row>
        <row r="263">
          <cell r="A263">
            <v>261</v>
          </cell>
          <cell r="B263" t="str">
            <v>920510000</v>
          </cell>
          <cell r="C263" t="str">
            <v>INSTITUTO DE DIAGNOSTICO S.A.</v>
          </cell>
          <cell r="D263">
            <v>23897221</v>
          </cell>
          <cell r="E263">
            <v>4</v>
          </cell>
          <cell r="F263">
            <v>0</v>
          </cell>
          <cell r="G263">
            <v>-5974305.25</v>
          </cell>
        </row>
        <row r="264">
          <cell r="A264">
            <v>262</v>
          </cell>
          <cell r="B264" t="str">
            <v>900730004</v>
          </cell>
          <cell r="C264" t="str">
            <v>INSTITUTO SANITAS S.A.</v>
          </cell>
          <cell r="D264">
            <v>288587</v>
          </cell>
          <cell r="E264">
            <v>1</v>
          </cell>
          <cell r="F264">
            <v>0</v>
          </cell>
          <cell r="G264">
            <v>-288587</v>
          </cell>
        </row>
        <row r="265">
          <cell r="A265">
            <v>263</v>
          </cell>
          <cell r="B265" t="str">
            <v>760063045</v>
          </cell>
          <cell r="C265" t="str">
            <v>INSUMOS DESECHABLES MARCELO SEGUEL ALBORNOZ</v>
          </cell>
          <cell r="D265">
            <v>2289084</v>
          </cell>
          <cell r="E265">
            <v>1</v>
          </cell>
          <cell r="F265">
            <v>0</v>
          </cell>
          <cell r="G265">
            <v>-2289084</v>
          </cell>
        </row>
        <row r="266">
          <cell r="A266">
            <v>264</v>
          </cell>
          <cell r="B266" t="str">
            <v>769663304</v>
          </cell>
          <cell r="C266" t="str">
            <v>INTERMA CLIMATIZACION Y MULTISERVICIOS S.A.</v>
          </cell>
          <cell r="D266">
            <v>2069231</v>
          </cell>
          <cell r="E266">
            <v>1</v>
          </cell>
          <cell r="F266">
            <v>0</v>
          </cell>
          <cell r="G266">
            <v>-2069231</v>
          </cell>
        </row>
        <row r="267">
          <cell r="A267">
            <v>265</v>
          </cell>
          <cell r="B267" t="str">
            <v>966126205</v>
          </cell>
          <cell r="C267" t="str">
            <v>INTERNAT.MEDICAL PRODUCT. S.A.</v>
          </cell>
          <cell r="D267">
            <v>9857960</v>
          </cell>
          <cell r="E267">
            <v>3</v>
          </cell>
          <cell r="F267">
            <v>0</v>
          </cell>
          <cell r="G267">
            <v>-3285986.6666666665</v>
          </cell>
        </row>
        <row r="268">
          <cell r="A268">
            <v>266</v>
          </cell>
          <cell r="B268" t="str">
            <v>88900200K</v>
          </cell>
          <cell r="C268" t="str">
            <v>INTERNATIONAL CLINICS</v>
          </cell>
          <cell r="D268">
            <v>1577144</v>
          </cell>
          <cell r="E268">
            <v>1</v>
          </cell>
          <cell r="F268">
            <v>0</v>
          </cell>
          <cell r="G268">
            <v>-1577144</v>
          </cell>
        </row>
        <row r="269">
          <cell r="A269">
            <v>267</v>
          </cell>
          <cell r="B269" t="str">
            <v>774658505</v>
          </cell>
          <cell r="C269" t="str">
            <v>INTERNATIONAL SALES LTDA.</v>
          </cell>
          <cell r="D269">
            <v>6951742</v>
          </cell>
          <cell r="E269">
            <v>3</v>
          </cell>
          <cell r="F269">
            <v>0</v>
          </cell>
          <cell r="G269">
            <v>-2317247.3333333335</v>
          </cell>
        </row>
        <row r="270">
          <cell r="A270">
            <v>268</v>
          </cell>
          <cell r="B270" t="str">
            <v>995431904</v>
          </cell>
          <cell r="C270" t="str">
            <v>INTERPHARMA S.A.</v>
          </cell>
          <cell r="D270">
            <v>65212</v>
          </cell>
          <cell r="E270">
            <v>1</v>
          </cell>
          <cell r="F270">
            <v>0</v>
          </cell>
          <cell r="G270">
            <v>-65212</v>
          </cell>
        </row>
        <row r="271">
          <cell r="A271">
            <v>269</v>
          </cell>
          <cell r="B271" t="str">
            <v>778667703</v>
          </cell>
          <cell r="C271" t="str">
            <v>INV. MARTIN &amp; RAMIREZ LTDA.</v>
          </cell>
          <cell r="D271">
            <v>1022210</v>
          </cell>
          <cell r="E271">
            <v>1</v>
          </cell>
          <cell r="F271">
            <v>0</v>
          </cell>
          <cell r="G271">
            <v>-1022210</v>
          </cell>
        </row>
        <row r="272">
          <cell r="A272">
            <v>270</v>
          </cell>
          <cell r="B272" t="str">
            <v>788615906</v>
          </cell>
          <cell r="C272" t="str">
            <v>INVERSIONES ALCAMED LTDA</v>
          </cell>
          <cell r="D272">
            <v>18909814</v>
          </cell>
          <cell r="E272">
            <v>3</v>
          </cell>
          <cell r="F272">
            <v>0</v>
          </cell>
          <cell r="G272">
            <v>-6303271.333333333</v>
          </cell>
        </row>
        <row r="273">
          <cell r="A273">
            <v>271</v>
          </cell>
          <cell r="B273" t="str">
            <v>79733720K</v>
          </cell>
          <cell r="C273" t="str">
            <v>IPROM INGENIERIA DE PROYECTOS Y MONTAJES LTDA</v>
          </cell>
          <cell r="D273">
            <v>95081</v>
          </cell>
          <cell r="E273">
            <v>1</v>
          </cell>
          <cell r="F273">
            <v>0</v>
          </cell>
          <cell r="G273">
            <v>-95081</v>
          </cell>
        </row>
        <row r="274">
          <cell r="A274">
            <v>272</v>
          </cell>
          <cell r="B274" t="str">
            <v>967566802</v>
          </cell>
          <cell r="C274" t="str">
            <v>IRON MOUNTAIN</v>
          </cell>
          <cell r="D274">
            <v>500639</v>
          </cell>
          <cell r="E274">
            <v>1</v>
          </cell>
          <cell r="F274">
            <v>0</v>
          </cell>
          <cell r="G274">
            <v>-500639</v>
          </cell>
        </row>
        <row r="275">
          <cell r="A275">
            <v>273</v>
          </cell>
          <cell r="B275" t="str">
            <v>967643408</v>
          </cell>
          <cell r="C275" t="str">
            <v>IVENS S.A.</v>
          </cell>
          <cell r="D275">
            <v>1768340</v>
          </cell>
          <cell r="E275">
            <v>1</v>
          </cell>
          <cell r="F275">
            <v>0</v>
          </cell>
          <cell r="G275">
            <v>-1768340</v>
          </cell>
        </row>
        <row r="276">
          <cell r="A276">
            <v>274</v>
          </cell>
          <cell r="B276" t="str">
            <v>780820209</v>
          </cell>
          <cell r="C276" t="str">
            <v>J.A.COMUNICACIONES LTDA.</v>
          </cell>
          <cell r="D276">
            <v>158370</v>
          </cell>
          <cell r="E276">
            <v>1</v>
          </cell>
          <cell r="F276">
            <v>0</v>
          </cell>
          <cell r="G276">
            <v>-158370</v>
          </cell>
        </row>
        <row r="277">
          <cell r="A277">
            <v>275</v>
          </cell>
          <cell r="B277" t="str">
            <v>139349962</v>
          </cell>
          <cell r="C277" t="str">
            <v>JAIME ENRIQUE OYARSUN RETAMAL</v>
          </cell>
          <cell r="D277">
            <v>380454</v>
          </cell>
          <cell r="E277">
            <v>1</v>
          </cell>
          <cell r="F277">
            <v>0</v>
          </cell>
          <cell r="G277">
            <v>-380454</v>
          </cell>
        </row>
        <row r="278">
          <cell r="A278">
            <v>276</v>
          </cell>
          <cell r="B278" t="str">
            <v>07554460K</v>
          </cell>
          <cell r="C278" t="str">
            <v>JAIME MARMOR ABARCA</v>
          </cell>
          <cell r="D278">
            <v>471240</v>
          </cell>
          <cell r="E278">
            <v>1</v>
          </cell>
          <cell r="F278">
            <v>0</v>
          </cell>
          <cell r="G278">
            <v>-471240</v>
          </cell>
        </row>
        <row r="279">
          <cell r="A279">
            <v>277</v>
          </cell>
          <cell r="B279" t="str">
            <v>44894556</v>
          </cell>
          <cell r="C279" t="str">
            <v>JESUS GRACIA SANTAFE</v>
          </cell>
          <cell r="D279">
            <v>286907</v>
          </cell>
          <cell r="E279">
            <v>1</v>
          </cell>
          <cell r="F279">
            <v>0</v>
          </cell>
          <cell r="G279">
            <v>-286907</v>
          </cell>
        </row>
        <row r="280">
          <cell r="A280">
            <v>278</v>
          </cell>
          <cell r="B280" t="str">
            <v>937450001</v>
          </cell>
          <cell r="C280" t="str">
            <v>JOHNSON &amp; JOHNSON DE CHILE S.A</v>
          </cell>
          <cell r="D280">
            <v>676048402</v>
          </cell>
          <cell r="E280">
            <v>24</v>
          </cell>
          <cell r="F280">
            <v>8.0000000000000002E-3</v>
          </cell>
          <cell r="G280">
            <v>-31071539.528178312</v>
          </cell>
        </row>
        <row r="281">
          <cell r="A281">
            <v>279</v>
          </cell>
          <cell r="B281" t="str">
            <v>968984306</v>
          </cell>
          <cell r="C281" t="str">
            <v>JOHNSON PERSONALCARE CHILE S.A</v>
          </cell>
          <cell r="D281">
            <v>328530</v>
          </cell>
          <cell r="E281">
            <v>1</v>
          </cell>
          <cell r="F281">
            <v>0</v>
          </cell>
          <cell r="G281">
            <v>-328530</v>
          </cell>
        </row>
        <row r="282">
          <cell r="A282">
            <v>280</v>
          </cell>
          <cell r="B282" t="str">
            <v>78988436</v>
          </cell>
          <cell r="C282" t="str">
            <v>JORGE ALVARO GALLARDO MARTINEZ</v>
          </cell>
          <cell r="D282">
            <v>546865</v>
          </cell>
          <cell r="E282">
            <v>1</v>
          </cell>
          <cell r="F282">
            <v>0</v>
          </cell>
          <cell r="G282">
            <v>-546865</v>
          </cell>
        </row>
        <row r="283">
          <cell r="A283">
            <v>281</v>
          </cell>
          <cell r="B283" t="str">
            <v>121399288</v>
          </cell>
          <cell r="C283" t="str">
            <v>JORGE MAGALAHES GONZALEZ</v>
          </cell>
          <cell r="D283">
            <v>126735</v>
          </cell>
          <cell r="E283">
            <v>1</v>
          </cell>
          <cell r="F283">
            <v>0</v>
          </cell>
          <cell r="G283">
            <v>-126735</v>
          </cell>
        </row>
        <row r="284">
          <cell r="A284">
            <v>282</v>
          </cell>
          <cell r="B284" t="str">
            <v>892186006</v>
          </cell>
          <cell r="C284" t="str">
            <v>JORGE STEIN Y CIA. LTDA.</v>
          </cell>
          <cell r="D284">
            <v>305601</v>
          </cell>
          <cell r="E284">
            <v>1</v>
          </cell>
          <cell r="F284">
            <v>0</v>
          </cell>
          <cell r="G284">
            <v>-305601</v>
          </cell>
        </row>
        <row r="285">
          <cell r="A285">
            <v>283</v>
          </cell>
          <cell r="B285" t="str">
            <v>05122762K</v>
          </cell>
          <cell r="C285" t="str">
            <v>JOSE ACU?A AURRA</v>
          </cell>
          <cell r="D285">
            <v>1684683</v>
          </cell>
          <cell r="E285">
            <v>1</v>
          </cell>
          <cell r="F285">
            <v>0</v>
          </cell>
          <cell r="G285">
            <v>-1684683</v>
          </cell>
        </row>
        <row r="286">
          <cell r="A286">
            <v>284</v>
          </cell>
          <cell r="B286" t="str">
            <v>76957061</v>
          </cell>
          <cell r="C286" t="str">
            <v>JUAN AGUSTIN LARRAGUIBEL BORQUEZ</v>
          </cell>
          <cell r="D286">
            <v>86870</v>
          </cell>
          <cell r="E286">
            <v>1</v>
          </cell>
          <cell r="F286">
            <v>0</v>
          </cell>
          <cell r="G286">
            <v>-86870</v>
          </cell>
        </row>
        <row r="287">
          <cell r="A287">
            <v>285</v>
          </cell>
          <cell r="B287" t="str">
            <v>96337078</v>
          </cell>
          <cell r="C287" t="str">
            <v>JUAN CANCINO GARRIDO</v>
          </cell>
          <cell r="D287">
            <v>1040667</v>
          </cell>
          <cell r="E287">
            <v>1</v>
          </cell>
          <cell r="F287">
            <v>0</v>
          </cell>
          <cell r="G287">
            <v>-1040667</v>
          </cell>
        </row>
        <row r="288">
          <cell r="A288">
            <v>286</v>
          </cell>
          <cell r="B288" t="str">
            <v>05579314K</v>
          </cell>
          <cell r="C288" t="str">
            <v>JUAN MANUEL AGUAYO GONZALEZ</v>
          </cell>
          <cell r="D288">
            <v>607376</v>
          </cell>
          <cell r="E288">
            <v>1</v>
          </cell>
          <cell r="F288">
            <v>0</v>
          </cell>
          <cell r="G288">
            <v>-607376</v>
          </cell>
        </row>
        <row r="289">
          <cell r="A289">
            <v>287</v>
          </cell>
          <cell r="B289" t="str">
            <v>78007390k</v>
          </cell>
          <cell r="C289" t="str">
            <v>JUAN REYES Y CIA LTDA</v>
          </cell>
          <cell r="D289">
            <v>166600</v>
          </cell>
          <cell r="E289">
            <v>1</v>
          </cell>
          <cell r="F289">
            <v>0</v>
          </cell>
          <cell r="G289">
            <v>-166600</v>
          </cell>
        </row>
        <row r="290">
          <cell r="A290">
            <v>288</v>
          </cell>
          <cell r="B290" t="str">
            <v>78007390K</v>
          </cell>
          <cell r="C290" t="str">
            <v>JUAN REYES Y CIA. LTDA.</v>
          </cell>
          <cell r="D290">
            <v>38878966</v>
          </cell>
          <cell r="E290">
            <v>4</v>
          </cell>
          <cell r="F290">
            <v>0</v>
          </cell>
          <cell r="G290">
            <v>-9719741.5</v>
          </cell>
        </row>
        <row r="291">
          <cell r="A291">
            <v>289</v>
          </cell>
          <cell r="B291" t="str">
            <v>776662402</v>
          </cell>
          <cell r="C291" t="str">
            <v>JVS ELECTRICIDAD INDUSTRIAL</v>
          </cell>
          <cell r="D291">
            <v>177197</v>
          </cell>
          <cell r="E291">
            <v>1</v>
          </cell>
          <cell r="F291">
            <v>0</v>
          </cell>
          <cell r="G291">
            <v>-177197</v>
          </cell>
        </row>
        <row r="292">
          <cell r="A292">
            <v>290</v>
          </cell>
          <cell r="B292" t="str">
            <v>906940000</v>
          </cell>
          <cell r="C292" t="str">
            <v>LA NACION</v>
          </cell>
          <cell r="D292">
            <v>517650</v>
          </cell>
          <cell r="E292">
            <v>1</v>
          </cell>
          <cell r="F292">
            <v>0</v>
          </cell>
          <cell r="G292">
            <v>-517650</v>
          </cell>
        </row>
        <row r="293">
          <cell r="A293">
            <v>291</v>
          </cell>
          <cell r="B293" t="str">
            <v>885975003</v>
          </cell>
          <cell r="C293" t="str">
            <v>LABORATORIO BIOSANO</v>
          </cell>
          <cell r="D293">
            <v>214098720</v>
          </cell>
          <cell r="E293">
            <v>24</v>
          </cell>
          <cell r="F293">
            <v>8.0000000000000002E-3</v>
          </cell>
          <cell r="G293">
            <v>-9840089.5878641251</v>
          </cell>
        </row>
        <row r="294">
          <cell r="A294">
            <v>292</v>
          </cell>
          <cell r="B294" t="str">
            <v>775969407</v>
          </cell>
          <cell r="C294" t="str">
            <v>LABORATORIO CHILE S.A</v>
          </cell>
          <cell r="D294">
            <v>175261999</v>
          </cell>
          <cell r="E294">
            <v>18</v>
          </cell>
          <cell r="F294">
            <v>7.0000000000000001E-3</v>
          </cell>
          <cell r="G294">
            <v>-10397067.329114905</v>
          </cell>
        </row>
        <row r="295">
          <cell r="A295">
            <v>293</v>
          </cell>
          <cell r="B295" t="str">
            <v>967186309</v>
          </cell>
          <cell r="C295" t="str">
            <v>LABORATORIO DENTAID S.A</v>
          </cell>
          <cell r="D295">
            <v>300713</v>
          </cell>
          <cell r="E295">
            <v>1</v>
          </cell>
          <cell r="F295">
            <v>0</v>
          </cell>
          <cell r="G295">
            <v>-300713</v>
          </cell>
        </row>
        <row r="296">
          <cell r="A296">
            <v>294</v>
          </cell>
          <cell r="B296" t="str">
            <v>965441301</v>
          </cell>
          <cell r="C296" t="str">
            <v>LABORATORIO FARMA SMB S.A.</v>
          </cell>
          <cell r="D296">
            <v>6197520</v>
          </cell>
          <cell r="E296">
            <v>3</v>
          </cell>
          <cell r="F296">
            <v>0</v>
          </cell>
          <cell r="G296">
            <v>-2065840</v>
          </cell>
        </row>
        <row r="297">
          <cell r="A297">
            <v>295</v>
          </cell>
          <cell r="B297" t="str">
            <v>805283009</v>
          </cell>
          <cell r="C297" t="str">
            <v>LABORATORIO LINSAN</v>
          </cell>
          <cell r="D297">
            <v>1919996</v>
          </cell>
          <cell r="E297">
            <v>1</v>
          </cell>
          <cell r="F297">
            <v>0</v>
          </cell>
          <cell r="G297">
            <v>-1919996</v>
          </cell>
        </row>
        <row r="298">
          <cell r="A298">
            <v>296</v>
          </cell>
          <cell r="B298" t="str">
            <v>771226906</v>
          </cell>
          <cell r="C298" t="str">
            <v>LABORATORIO OMNI-VISION LTDA.</v>
          </cell>
          <cell r="D298">
            <v>891072</v>
          </cell>
          <cell r="E298">
            <v>1</v>
          </cell>
          <cell r="F298">
            <v>0</v>
          </cell>
          <cell r="G298">
            <v>-891072</v>
          </cell>
        </row>
        <row r="299">
          <cell r="A299">
            <v>297</v>
          </cell>
          <cell r="B299" t="str">
            <v>876744007</v>
          </cell>
          <cell r="C299" t="str">
            <v>LABORATORIO PASTEUR</v>
          </cell>
          <cell r="D299">
            <v>290242</v>
          </cell>
          <cell r="E299">
            <v>1</v>
          </cell>
          <cell r="F299">
            <v>0</v>
          </cell>
          <cell r="G299">
            <v>-290242</v>
          </cell>
        </row>
        <row r="300">
          <cell r="A300">
            <v>298</v>
          </cell>
          <cell r="B300" t="str">
            <v>813380005</v>
          </cell>
          <cell r="C300" t="str">
            <v>LABORATORIO PRIMUS</v>
          </cell>
          <cell r="D300">
            <v>19326928</v>
          </cell>
          <cell r="E300">
            <v>4</v>
          </cell>
          <cell r="F300">
            <v>0</v>
          </cell>
          <cell r="G300">
            <v>-4831732</v>
          </cell>
        </row>
        <row r="301">
          <cell r="A301">
            <v>299</v>
          </cell>
          <cell r="B301" t="str">
            <v>915460003</v>
          </cell>
          <cell r="C301" t="str">
            <v>LABORATORIO SANDERSON</v>
          </cell>
          <cell r="D301">
            <v>150755767</v>
          </cell>
          <cell r="E301">
            <v>12</v>
          </cell>
          <cell r="F301">
            <v>6.0000000000000001E-3</v>
          </cell>
          <cell r="G301">
            <v>-13058309.775941692</v>
          </cell>
        </row>
        <row r="302">
          <cell r="A302">
            <v>300</v>
          </cell>
          <cell r="B302" t="str">
            <v>918710000</v>
          </cell>
          <cell r="C302" t="str">
            <v>LABORATORIO SILESIA S.A.</v>
          </cell>
          <cell r="D302">
            <v>571200</v>
          </cell>
          <cell r="E302">
            <v>1</v>
          </cell>
          <cell r="F302">
            <v>0</v>
          </cell>
          <cell r="G302">
            <v>-571200</v>
          </cell>
        </row>
        <row r="303">
          <cell r="A303">
            <v>301</v>
          </cell>
          <cell r="B303" t="str">
            <v>798027700</v>
          </cell>
          <cell r="C303" t="str">
            <v>LABORATORIO VOLTA S.A.</v>
          </cell>
          <cell r="D303">
            <v>737710</v>
          </cell>
          <cell r="E303">
            <v>1</v>
          </cell>
          <cell r="F303">
            <v>0</v>
          </cell>
          <cell r="G303">
            <v>-737710</v>
          </cell>
        </row>
        <row r="304">
          <cell r="A304">
            <v>302</v>
          </cell>
          <cell r="B304" t="str">
            <v>824968004</v>
          </cell>
          <cell r="C304" t="str">
            <v>LABORATORIO WYETH INC.</v>
          </cell>
          <cell r="D304">
            <v>14634250</v>
          </cell>
          <cell r="E304">
            <v>3</v>
          </cell>
          <cell r="F304">
            <v>0</v>
          </cell>
          <cell r="G304">
            <v>-4878083.333333333</v>
          </cell>
        </row>
        <row r="305">
          <cell r="A305">
            <v>303</v>
          </cell>
          <cell r="B305" t="str">
            <v>924480009</v>
          </cell>
          <cell r="C305" t="str">
            <v>LABORATORIOS ANDROMACO S.A.</v>
          </cell>
          <cell r="D305">
            <v>4381824</v>
          </cell>
          <cell r="E305">
            <v>3</v>
          </cell>
          <cell r="F305">
            <v>0</v>
          </cell>
          <cell r="G305">
            <v>-1460608</v>
          </cell>
        </row>
        <row r="306">
          <cell r="A306">
            <v>304</v>
          </cell>
          <cell r="B306" t="str">
            <v>995650401</v>
          </cell>
          <cell r="C306" t="str">
            <v>LABORATORIOS KAMPAR S.A.</v>
          </cell>
          <cell r="D306">
            <v>25308444</v>
          </cell>
          <cell r="E306">
            <v>4</v>
          </cell>
          <cell r="F306">
            <v>0</v>
          </cell>
          <cell r="G306">
            <v>-6327111</v>
          </cell>
        </row>
        <row r="307">
          <cell r="A307">
            <v>305</v>
          </cell>
          <cell r="B307" t="str">
            <v>966170603</v>
          </cell>
          <cell r="C307" t="str">
            <v>LABORATORIOS RAFFO S.A.</v>
          </cell>
          <cell r="D307">
            <v>6322946</v>
          </cell>
          <cell r="E307">
            <v>3</v>
          </cell>
          <cell r="F307">
            <v>0</v>
          </cell>
          <cell r="G307">
            <v>-2107648.6666666665</v>
          </cell>
        </row>
        <row r="308">
          <cell r="A308">
            <v>306</v>
          </cell>
          <cell r="B308" t="str">
            <v>916370008</v>
          </cell>
          <cell r="C308" t="str">
            <v>LABORATORIOS RECALCINE S.A.</v>
          </cell>
          <cell r="D308">
            <v>27917328</v>
          </cell>
          <cell r="E308">
            <v>4</v>
          </cell>
          <cell r="F308">
            <v>0</v>
          </cell>
          <cell r="G308">
            <v>-6979332</v>
          </cell>
        </row>
        <row r="309">
          <cell r="A309">
            <v>307</v>
          </cell>
          <cell r="B309" t="str">
            <v>768451907</v>
          </cell>
          <cell r="C309" t="str">
            <v>LABORATORIOS RIDER LTDA</v>
          </cell>
          <cell r="D309">
            <v>7337964</v>
          </cell>
          <cell r="E309">
            <v>3</v>
          </cell>
          <cell r="F309">
            <v>0</v>
          </cell>
          <cell r="G309">
            <v>-2445988</v>
          </cell>
        </row>
        <row r="310">
          <cell r="A310">
            <v>308</v>
          </cell>
          <cell r="B310" t="str">
            <v>898622002</v>
          </cell>
          <cell r="C310" t="str">
            <v>LAN CHILE S.A.</v>
          </cell>
          <cell r="D310">
            <v>1181541</v>
          </cell>
          <cell r="E310">
            <v>1</v>
          </cell>
          <cell r="F310">
            <v>0</v>
          </cell>
          <cell r="G310">
            <v>-1181541</v>
          </cell>
        </row>
        <row r="311">
          <cell r="A311">
            <v>309</v>
          </cell>
          <cell r="B311" t="str">
            <v>520027629</v>
          </cell>
          <cell r="C311" t="str">
            <v>LASH EQUIPOS Y SISTEMAS E.I.R</v>
          </cell>
          <cell r="D311">
            <v>1839473</v>
          </cell>
          <cell r="E311">
            <v>1</v>
          </cell>
          <cell r="F311">
            <v>0</v>
          </cell>
          <cell r="G311">
            <v>-1839473</v>
          </cell>
        </row>
        <row r="312">
          <cell r="A312">
            <v>310</v>
          </cell>
          <cell r="B312" t="str">
            <v>995465906</v>
          </cell>
          <cell r="C312" t="str">
            <v>LATIN AMERICAN BUSINESS CONSULTANTS S.A.</v>
          </cell>
          <cell r="D312">
            <v>416423</v>
          </cell>
          <cell r="E312">
            <v>1</v>
          </cell>
          <cell r="F312">
            <v>0</v>
          </cell>
          <cell r="G312">
            <v>-416423</v>
          </cell>
        </row>
        <row r="313">
          <cell r="A313">
            <v>311</v>
          </cell>
          <cell r="B313" t="str">
            <v>967225002</v>
          </cell>
          <cell r="C313" t="str">
            <v>LATIN STOCK S.A.</v>
          </cell>
          <cell r="D313">
            <v>30940</v>
          </cell>
          <cell r="E313">
            <v>1</v>
          </cell>
          <cell r="F313">
            <v>0</v>
          </cell>
          <cell r="G313">
            <v>-30940</v>
          </cell>
        </row>
        <row r="314">
          <cell r="A314">
            <v>312</v>
          </cell>
          <cell r="B314" t="str">
            <v>888478000</v>
          </cell>
          <cell r="C314" t="str">
            <v>LAVINUR LTDA.-</v>
          </cell>
          <cell r="D314">
            <v>260466859</v>
          </cell>
          <cell r="E314">
            <v>24</v>
          </cell>
          <cell r="F314">
            <v>8.0000000000000002E-3</v>
          </cell>
          <cell r="G314">
            <v>-11971193.602790214</v>
          </cell>
        </row>
        <row r="315">
          <cell r="A315">
            <v>313</v>
          </cell>
          <cell r="B315" t="str">
            <v>795429506</v>
          </cell>
          <cell r="C315" t="str">
            <v>L'EARVAL SOC.COM.LTDA.</v>
          </cell>
          <cell r="D315">
            <v>16355916</v>
          </cell>
          <cell r="E315">
            <v>3</v>
          </cell>
          <cell r="F315">
            <v>0</v>
          </cell>
          <cell r="G315">
            <v>-5451972</v>
          </cell>
        </row>
        <row r="316">
          <cell r="A316">
            <v>314</v>
          </cell>
          <cell r="B316" t="str">
            <v>967720801</v>
          </cell>
          <cell r="C316" t="str">
            <v>LeMARE CHILE S.A</v>
          </cell>
          <cell r="D316">
            <v>416500</v>
          </cell>
          <cell r="E316">
            <v>1</v>
          </cell>
          <cell r="F316">
            <v>0</v>
          </cell>
          <cell r="G316">
            <v>-416500</v>
          </cell>
        </row>
        <row r="317">
          <cell r="A317">
            <v>315</v>
          </cell>
          <cell r="B317" t="str">
            <v>933660001</v>
          </cell>
          <cell r="C317" t="str">
            <v>LEON BORZUTZKY FRIDMANN</v>
          </cell>
          <cell r="D317">
            <v>4761932</v>
          </cell>
          <cell r="E317">
            <v>3</v>
          </cell>
          <cell r="F317">
            <v>0</v>
          </cell>
          <cell r="G317">
            <v>-1587310.6666666667</v>
          </cell>
        </row>
        <row r="318">
          <cell r="A318">
            <v>316</v>
          </cell>
          <cell r="B318" t="str">
            <v>968599305</v>
          </cell>
          <cell r="C318" t="str">
            <v>LIBRA CHILE SA</v>
          </cell>
          <cell r="D318">
            <v>13965305</v>
          </cell>
          <cell r="E318">
            <v>3</v>
          </cell>
          <cell r="F318">
            <v>0</v>
          </cell>
          <cell r="G318">
            <v>-4655101.666666667</v>
          </cell>
        </row>
        <row r="319">
          <cell r="A319">
            <v>317</v>
          </cell>
          <cell r="B319" t="str">
            <v>831718005</v>
          </cell>
          <cell r="C319" t="str">
            <v>LIBRERIA EDUARDO ALBERS LIMITADA</v>
          </cell>
          <cell r="D319">
            <v>333081</v>
          </cell>
          <cell r="E319">
            <v>1</v>
          </cell>
          <cell r="F319">
            <v>0</v>
          </cell>
          <cell r="G319">
            <v>-333081</v>
          </cell>
        </row>
        <row r="320">
          <cell r="A320">
            <v>318</v>
          </cell>
          <cell r="B320" t="str">
            <v>892938008</v>
          </cell>
          <cell r="C320" t="str">
            <v>LIBRERIA REY SER Y CIA. LTDA.</v>
          </cell>
          <cell r="D320">
            <v>65355</v>
          </cell>
          <cell r="E320">
            <v>1</v>
          </cell>
          <cell r="F320">
            <v>0</v>
          </cell>
          <cell r="G320">
            <v>-65355</v>
          </cell>
        </row>
        <row r="321">
          <cell r="A321">
            <v>319</v>
          </cell>
          <cell r="B321" t="str">
            <v>969034301</v>
          </cell>
          <cell r="C321" t="str">
            <v>LITORAL.MEDIA INFORMACION</v>
          </cell>
          <cell r="D321">
            <v>1954457</v>
          </cell>
          <cell r="E321">
            <v>1</v>
          </cell>
          <cell r="F321">
            <v>0</v>
          </cell>
          <cell r="G321">
            <v>-1954457</v>
          </cell>
        </row>
        <row r="322">
          <cell r="A322">
            <v>320</v>
          </cell>
          <cell r="B322" t="str">
            <v>762146304</v>
          </cell>
          <cell r="C322" t="str">
            <v>LOPEZ Y LOPEZ COMPA?IA LIMITADA</v>
          </cell>
          <cell r="D322">
            <v>520319</v>
          </cell>
          <cell r="E322">
            <v>1</v>
          </cell>
          <cell r="F322">
            <v>0</v>
          </cell>
          <cell r="G322">
            <v>-520319</v>
          </cell>
        </row>
        <row r="323">
          <cell r="A323">
            <v>321</v>
          </cell>
          <cell r="B323" t="str">
            <v>64421476</v>
          </cell>
          <cell r="C323" t="str">
            <v>LORCA OSORIO MIGUEL ANGEL</v>
          </cell>
          <cell r="D323">
            <v>865547</v>
          </cell>
          <cell r="E323">
            <v>1</v>
          </cell>
          <cell r="F323">
            <v>0</v>
          </cell>
          <cell r="G323">
            <v>-865547</v>
          </cell>
        </row>
        <row r="324">
          <cell r="A324">
            <v>322</v>
          </cell>
          <cell r="B324" t="str">
            <v>86246201</v>
          </cell>
          <cell r="C324" t="str">
            <v>LUIS ESPOSITO TRONCOSO</v>
          </cell>
          <cell r="D324">
            <v>449820</v>
          </cell>
          <cell r="E324">
            <v>1</v>
          </cell>
          <cell r="F324">
            <v>0</v>
          </cell>
          <cell r="G324">
            <v>-449820</v>
          </cell>
        </row>
        <row r="325">
          <cell r="A325">
            <v>323</v>
          </cell>
          <cell r="B325" t="str">
            <v>805709006</v>
          </cell>
          <cell r="C325" t="str">
            <v>LUSTINGSONS S.A</v>
          </cell>
          <cell r="D325">
            <v>990229</v>
          </cell>
          <cell r="E325">
            <v>1</v>
          </cell>
          <cell r="F325">
            <v>0</v>
          </cell>
          <cell r="G325">
            <v>-990229</v>
          </cell>
        </row>
        <row r="326">
          <cell r="A326">
            <v>324</v>
          </cell>
          <cell r="B326" t="str">
            <v>773251703</v>
          </cell>
          <cell r="C326" t="str">
            <v>M.G.M.PRODUCTOS MEDICOS LTDA.</v>
          </cell>
          <cell r="D326">
            <v>2699251</v>
          </cell>
          <cell r="E326">
            <v>1</v>
          </cell>
          <cell r="F326">
            <v>0</v>
          </cell>
          <cell r="G326">
            <v>-2699251</v>
          </cell>
        </row>
        <row r="327">
          <cell r="A327">
            <v>325</v>
          </cell>
          <cell r="B327" t="str">
            <v>788008708</v>
          </cell>
          <cell r="C327" t="str">
            <v>M.KAPLAN Y CIA LTDA.</v>
          </cell>
          <cell r="D327">
            <v>129849621</v>
          </cell>
          <cell r="E327">
            <v>12</v>
          </cell>
          <cell r="F327">
            <v>6.0000000000000001E-3</v>
          </cell>
          <cell r="G327">
            <v>-11247440.871078741</v>
          </cell>
        </row>
        <row r="328">
          <cell r="A328">
            <v>326</v>
          </cell>
          <cell r="B328" t="str">
            <v>967335800</v>
          </cell>
          <cell r="C328" t="str">
            <v>MACRO FOOD S.A.</v>
          </cell>
          <cell r="D328">
            <v>3520961</v>
          </cell>
          <cell r="E328">
            <v>3</v>
          </cell>
          <cell r="F328">
            <v>0</v>
          </cell>
          <cell r="G328">
            <v>-1173653.6666666667</v>
          </cell>
        </row>
        <row r="329">
          <cell r="A329">
            <v>327</v>
          </cell>
          <cell r="B329" t="str">
            <v>772608500</v>
          </cell>
          <cell r="C329" t="str">
            <v>MANUEL PINTO Y COMPA?IA LTDA.</v>
          </cell>
          <cell r="D329">
            <v>6057524</v>
          </cell>
          <cell r="E329">
            <v>3</v>
          </cell>
          <cell r="F329">
            <v>0</v>
          </cell>
          <cell r="G329">
            <v>-2019174.6666666667</v>
          </cell>
        </row>
        <row r="330">
          <cell r="A330">
            <v>328</v>
          </cell>
          <cell r="B330" t="str">
            <v>118525248</v>
          </cell>
          <cell r="C330" t="str">
            <v>MARCELO PATRICIO UTRERAS RAMIREZ</v>
          </cell>
          <cell r="D330">
            <v>66065</v>
          </cell>
          <cell r="E330">
            <v>1</v>
          </cell>
          <cell r="F330">
            <v>0</v>
          </cell>
          <cell r="G330">
            <v>-66065</v>
          </cell>
        </row>
        <row r="331">
          <cell r="A331">
            <v>329</v>
          </cell>
          <cell r="B331" t="str">
            <v>124886732</v>
          </cell>
          <cell r="C331" t="str">
            <v>MARCELO RENATO JARA PACHECO</v>
          </cell>
          <cell r="D331">
            <v>305652</v>
          </cell>
          <cell r="E331">
            <v>1</v>
          </cell>
          <cell r="F331">
            <v>0</v>
          </cell>
          <cell r="G331">
            <v>-305652</v>
          </cell>
        </row>
        <row r="332">
          <cell r="A332">
            <v>330</v>
          </cell>
          <cell r="B332" t="str">
            <v>153459088</v>
          </cell>
          <cell r="C332" t="str">
            <v>MARIA F.SAN MARTIN CONCHA</v>
          </cell>
          <cell r="D332">
            <v>4181660</v>
          </cell>
          <cell r="E332">
            <v>3</v>
          </cell>
          <cell r="F332">
            <v>0</v>
          </cell>
          <cell r="G332">
            <v>-1393886.6666666667</v>
          </cell>
        </row>
        <row r="333">
          <cell r="A333">
            <v>331</v>
          </cell>
          <cell r="B333" t="str">
            <v>104807844</v>
          </cell>
          <cell r="C333" t="str">
            <v>MARIA GISELLE OGAZ NORAMBUENA</v>
          </cell>
          <cell r="D333">
            <v>565250</v>
          </cell>
          <cell r="E333">
            <v>1</v>
          </cell>
          <cell r="F333">
            <v>0</v>
          </cell>
          <cell r="G333">
            <v>-565250</v>
          </cell>
        </row>
        <row r="334">
          <cell r="A334">
            <v>332</v>
          </cell>
          <cell r="B334" t="str">
            <v>93642244</v>
          </cell>
          <cell r="C334" t="str">
            <v>MARIA PADILLA JIMENEZ</v>
          </cell>
          <cell r="D334">
            <v>124268</v>
          </cell>
          <cell r="E334">
            <v>1</v>
          </cell>
          <cell r="F334">
            <v>0</v>
          </cell>
          <cell r="G334">
            <v>-124268</v>
          </cell>
        </row>
        <row r="335">
          <cell r="A335">
            <v>333</v>
          </cell>
          <cell r="B335" t="str">
            <v>788948107</v>
          </cell>
          <cell r="C335" t="str">
            <v>MARTINEZ Y ALVAREZ LTDA</v>
          </cell>
          <cell r="D335">
            <v>7459723</v>
          </cell>
          <cell r="E335">
            <v>3</v>
          </cell>
          <cell r="F335">
            <v>0</v>
          </cell>
          <cell r="G335">
            <v>-2486574.3333333335</v>
          </cell>
        </row>
        <row r="336">
          <cell r="A336">
            <v>334</v>
          </cell>
          <cell r="B336" t="str">
            <v>966286504</v>
          </cell>
          <cell r="C336" t="str">
            <v>MEALS TECHNOLOGIE S.A.</v>
          </cell>
          <cell r="D336">
            <v>11884944</v>
          </cell>
          <cell r="E336">
            <v>3</v>
          </cell>
          <cell r="F336">
            <v>0</v>
          </cell>
          <cell r="G336">
            <v>-3961648</v>
          </cell>
        </row>
        <row r="337">
          <cell r="A337">
            <v>335</v>
          </cell>
          <cell r="B337" t="str">
            <v>782975102</v>
          </cell>
          <cell r="C337" t="str">
            <v>MEDICINA TECNICA LTDA.</v>
          </cell>
          <cell r="D337">
            <v>1395157</v>
          </cell>
          <cell r="E337">
            <v>1</v>
          </cell>
          <cell r="F337">
            <v>0</v>
          </cell>
          <cell r="G337">
            <v>-1395157</v>
          </cell>
        </row>
        <row r="338">
          <cell r="A338">
            <v>336</v>
          </cell>
          <cell r="B338" t="str">
            <v>787186106</v>
          </cell>
          <cell r="C338" t="str">
            <v>MEDICINA Y TECNOLOGIA LTDA.</v>
          </cell>
          <cell r="D338">
            <v>9546905</v>
          </cell>
          <cell r="E338">
            <v>3</v>
          </cell>
          <cell r="F338">
            <v>0</v>
          </cell>
          <cell r="G338">
            <v>-3182301.6666666665</v>
          </cell>
        </row>
        <row r="339">
          <cell r="A339">
            <v>337</v>
          </cell>
          <cell r="B339" t="str">
            <v>778446308</v>
          </cell>
          <cell r="C339" t="str">
            <v>MEDIKA LTDA</v>
          </cell>
          <cell r="D339">
            <v>309400</v>
          </cell>
          <cell r="E339">
            <v>1</v>
          </cell>
          <cell r="F339">
            <v>0</v>
          </cell>
          <cell r="G339">
            <v>-309400</v>
          </cell>
        </row>
        <row r="340">
          <cell r="A340">
            <v>338</v>
          </cell>
          <cell r="B340" t="str">
            <v>771601308</v>
          </cell>
          <cell r="C340" t="str">
            <v>MEDIMPLANT Y CIA LTDA</v>
          </cell>
          <cell r="D340">
            <v>29814379</v>
          </cell>
          <cell r="E340">
            <v>4</v>
          </cell>
          <cell r="F340">
            <v>0</v>
          </cell>
          <cell r="G340">
            <v>-7453594.75</v>
          </cell>
        </row>
        <row r="341">
          <cell r="A341">
            <v>339</v>
          </cell>
          <cell r="B341" t="str">
            <v>965995102</v>
          </cell>
          <cell r="C341" t="str">
            <v>MEDIPHARM S.A</v>
          </cell>
          <cell r="D341">
            <v>172253</v>
          </cell>
          <cell r="E341">
            <v>1</v>
          </cell>
          <cell r="F341">
            <v>0</v>
          </cell>
          <cell r="G341">
            <v>-172253</v>
          </cell>
        </row>
        <row r="342">
          <cell r="A342">
            <v>340</v>
          </cell>
          <cell r="B342" t="str">
            <v>863833000</v>
          </cell>
          <cell r="C342" t="str">
            <v>MEDIPLEX S.A.</v>
          </cell>
          <cell r="D342">
            <v>4946711</v>
          </cell>
          <cell r="E342">
            <v>3</v>
          </cell>
          <cell r="F342">
            <v>0</v>
          </cell>
          <cell r="G342">
            <v>-1648903.6666666667</v>
          </cell>
        </row>
        <row r="343">
          <cell r="A343">
            <v>341</v>
          </cell>
          <cell r="B343" t="str">
            <v>760329800</v>
          </cell>
          <cell r="C343" t="str">
            <v>MEGAMED CHILE LTDA.</v>
          </cell>
          <cell r="D343">
            <v>101144</v>
          </cell>
          <cell r="E343">
            <v>1</v>
          </cell>
          <cell r="F343">
            <v>0</v>
          </cell>
          <cell r="G343">
            <v>-101144</v>
          </cell>
        </row>
        <row r="344">
          <cell r="A344">
            <v>342</v>
          </cell>
          <cell r="B344" t="str">
            <v>969424002</v>
          </cell>
          <cell r="C344" t="str">
            <v>MEGASALUD S.A.</v>
          </cell>
          <cell r="D344">
            <v>134263395</v>
          </cell>
          <cell r="E344">
            <v>12</v>
          </cell>
          <cell r="F344">
            <v>6.0000000000000001E-3</v>
          </cell>
          <cell r="G344">
            <v>-11629757.443903428</v>
          </cell>
        </row>
        <row r="345">
          <cell r="A345">
            <v>343</v>
          </cell>
          <cell r="B345" t="str">
            <v>922140006</v>
          </cell>
          <cell r="C345" t="str">
            <v>MELLAFE Y SALAS S.A</v>
          </cell>
          <cell r="D345">
            <v>16088892</v>
          </cell>
          <cell r="E345">
            <v>3</v>
          </cell>
          <cell r="F345">
            <v>0</v>
          </cell>
          <cell r="G345">
            <v>-5362964</v>
          </cell>
        </row>
        <row r="346">
          <cell r="A346">
            <v>344</v>
          </cell>
          <cell r="B346" t="str">
            <v>76207060K</v>
          </cell>
          <cell r="C346" t="str">
            <v>MENDEZ ASOCIADOS LTDA.</v>
          </cell>
          <cell r="D346">
            <v>1761200</v>
          </cell>
          <cell r="E346">
            <v>1</v>
          </cell>
          <cell r="F346">
            <v>0</v>
          </cell>
          <cell r="G346">
            <v>-1761200</v>
          </cell>
        </row>
        <row r="347">
          <cell r="A347">
            <v>345</v>
          </cell>
          <cell r="B347" t="str">
            <v>806212008</v>
          </cell>
          <cell r="C347" t="str">
            <v>MERCK S.A.</v>
          </cell>
          <cell r="D347">
            <v>8215787</v>
          </cell>
          <cell r="E347">
            <v>3</v>
          </cell>
          <cell r="F347">
            <v>0</v>
          </cell>
          <cell r="G347">
            <v>-2738595.6666666665</v>
          </cell>
        </row>
        <row r="348">
          <cell r="A348">
            <v>346</v>
          </cell>
          <cell r="B348" t="str">
            <v>590435406</v>
          </cell>
          <cell r="C348" t="str">
            <v>MERCK SHARP &amp; DOHME ( I A)</v>
          </cell>
          <cell r="D348">
            <v>26991622</v>
          </cell>
          <cell r="E348">
            <v>4</v>
          </cell>
          <cell r="F348">
            <v>0</v>
          </cell>
          <cell r="G348">
            <v>-6747905.5</v>
          </cell>
        </row>
        <row r="349">
          <cell r="A349">
            <v>347</v>
          </cell>
          <cell r="B349" t="str">
            <v>795219102</v>
          </cell>
          <cell r="C349" t="str">
            <v>METACOM LTDA</v>
          </cell>
          <cell r="D349">
            <v>189931</v>
          </cell>
          <cell r="E349">
            <v>1</v>
          </cell>
          <cell r="F349">
            <v>0</v>
          </cell>
          <cell r="G349">
            <v>-189931</v>
          </cell>
        </row>
        <row r="350">
          <cell r="A350">
            <v>348</v>
          </cell>
          <cell r="B350" t="str">
            <v>772378203</v>
          </cell>
          <cell r="C350" t="str">
            <v>METAL MADERA J. GACITUA LTDA.</v>
          </cell>
          <cell r="D350">
            <v>339596</v>
          </cell>
          <cell r="E350">
            <v>1</v>
          </cell>
          <cell r="F350">
            <v>0</v>
          </cell>
          <cell r="G350">
            <v>-339596</v>
          </cell>
        </row>
        <row r="351">
          <cell r="A351">
            <v>349</v>
          </cell>
          <cell r="B351" t="str">
            <v>96722460K</v>
          </cell>
          <cell r="C351" t="str">
            <v>METROGAS</v>
          </cell>
          <cell r="D351">
            <v>304729</v>
          </cell>
          <cell r="E351">
            <v>1</v>
          </cell>
          <cell r="F351">
            <v>0</v>
          </cell>
          <cell r="G351">
            <v>-304729</v>
          </cell>
        </row>
        <row r="352">
          <cell r="A352">
            <v>350</v>
          </cell>
          <cell r="B352" t="str">
            <v>769262105</v>
          </cell>
          <cell r="C352" t="str">
            <v>MIDE CLIMATIZACION LTDA.</v>
          </cell>
          <cell r="D352">
            <v>10757600</v>
          </cell>
          <cell r="E352">
            <v>3</v>
          </cell>
          <cell r="F352">
            <v>0</v>
          </cell>
          <cell r="G352">
            <v>-3585866.6666666665</v>
          </cell>
        </row>
        <row r="353">
          <cell r="A353">
            <v>351</v>
          </cell>
          <cell r="B353" t="str">
            <v>94889960</v>
          </cell>
          <cell r="C353" t="str">
            <v>MIGUEL ESCOBAR ESPINOZA</v>
          </cell>
          <cell r="D353">
            <v>1424430</v>
          </cell>
          <cell r="E353">
            <v>1</v>
          </cell>
          <cell r="F353">
            <v>0</v>
          </cell>
          <cell r="G353">
            <v>-1424430</v>
          </cell>
        </row>
        <row r="354">
          <cell r="A354">
            <v>352</v>
          </cell>
          <cell r="B354" t="str">
            <v>965813705</v>
          </cell>
          <cell r="C354" t="str">
            <v>MINTLAB CO.S.A.</v>
          </cell>
          <cell r="D354">
            <v>61850</v>
          </cell>
          <cell r="E354">
            <v>1</v>
          </cell>
          <cell r="F354">
            <v>0</v>
          </cell>
          <cell r="G354">
            <v>-61850</v>
          </cell>
        </row>
        <row r="355">
          <cell r="A355">
            <v>353</v>
          </cell>
          <cell r="B355" t="str">
            <v>129083719</v>
          </cell>
          <cell r="C355" t="str">
            <v>MIRTA HUENCHULLAN FUENTES</v>
          </cell>
          <cell r="D355">
            <v>1793211</v>
          </cell>
          <cell r="E355">
            <v>1</v>
          </cell>
          <cell r="F355">
            <v>0</v>
          </cell>
          <cell r="G355">
            <v>-1793211</v>
          </cell>
        </row>
        <row r="356">
          <cell r="A356">
            <v>354</v>
          </cell>
          <cell r="B356" t="str">
            <v>771754104</v>
          </cell>
          <cell r="C356" t="str">
            <v>MITO PRODUCCIONES LTDA.</v>
          </cell>
          <cell r="D356">
            <v>4664800</v>
          </cell>
          <cell r="E356">
            <v>3</v>
          </cell>
          <cell r="F356">
            <v>0</v>
          </cell>
          <cell r="G356">
            <v>-1554933.3333333333</v>
          </cell>
        </row>
        <row r="357">
          <cell r="A357">
            <v>355</v>
          </cell>
          <cell r="B357" t="str">
            <v>768476004</v>
          </cell>
          <cell r="C357" t="str">
            <v>MOVICARE LTDA.</v>
          </cell>
          <cell r="D357">
            <v>918000</v>
          </cell>
          <cell r="E357">
            <v>1</v>
          </cell>
          <cell r="F357">
            <v>0</v>
          </cell>
          <cell r="G357">
            <v>-918000</v>
          </cell>
        </row>
        <row r="358">
          <cell r="A358">
            <v>356</v>
          </cell>
          <cell r="B358" t="str">
            <v>774914706</v>
          </cell>
          <cell r="C358" t="str">
            <v>MULTISERVICIOS LIMITADA</v>
          </cell>
          <cell r="D358">
            <v>386750</v>
          </cell>
          <cell r="E358">
            <v>1</v>
          </cell>
          <cell r="F358">
            <v>0</v>
          </cell>
          <cell r="G358">
            <v>-386750</v>
          </cell>
        </row>
        <row r="359">
          <cell r="A359">
            <v>357</v>
          </cell>
          <cell r="B359" t="str">
            <v>784645401</v>
          </cell>
          <cell r="C359" t="str">
            <v>NARTIMED CCI.</v>
          </cell>
          <cell r="D359">
            <v>5361018</v>
          </cell>
          <cell r="E359">
            <v>3</v>
          </cell>
          <cell r="F359">
            <v>0</v>
          </cell>
          <cell r="G359">
            <v>-1787006</v>
          </cell>
        </row>
        <row r="360">
          <cell r="A360">
            <v>358</v>
          </cell>
          <cell r="B360" t="str">
            <v>795026908</v>
          </cell>
          <cell r="C360" t="str">
            <v>NAVARRO Y WYNANDS LTDA.</v>
          </cell>
          <cell r="D360">
            <v>348815</v>
          </cell>
          <cell r="E360">
            <v>1</v>
          </cell>
          <cell r="F360">
            <v>0</v>
          </cell>
          <cell r="G360">
            <v>-348815</v>
          </cell>
        </row>
        <row r="361">
          <cell r="A361">
            <v>359</v>
          </cell>
          <cell r="B361" t="str">
            <v>52737826</v>
          </cell>
          <cell r="C361" t="str">
            <v>NELLY DEL CARMEN SILVA TORO</v>
          </cell>
          <cell r="D361">
            <v>1322637</v>
          </cell>
          <cell r="E361">
            <v>1</v>
          </cell>
          <cell r="F361">
            <v>0</v>
          </cell>
          <cell r="G361">
            <v>-1322637</v>
          </cell>
        </row>
        <row r="362">
          <cell r="A362">
            <v>360</v>
          </cell>
          <cell r="B362" t="str">
            <v>907030008</v>
          </cell>
          <cell r="C362" t="str">
            <v>NESTLE CHILE S.A.</v>
          </cell>
          <cell r="D362">
            <v>171360</v>
          </cell>
          <cell r="E362">
            <v>1</v>
          </cell>
          <cell r="F362">
            <v>0</v>
          </cell>
          <cell r="G362">
            <v>-171360</v>
          </cell>
        </row>
        <row r="363">
          <cell r="A363">
            <v>361</v>
          </cell>
          <cell r="B363" t="str">
            <v>61271783</v>
          </cell>
          <cell r="C363" t="str">
            <v>NESTOR CASTRO CORREA</v>
          </cell>
          <cell r="D363">
            <v>1038870</v>
          </cell>
          <cell r="E363">
            <v>1</v>
          </cell>
          <cell r="F363">
            <v>0</v>
          </cell>
          <cell r="G363">
            <v>-1038870</v>
          </cell>
        </row>
        <row r="364">
          <cell r="A364">
            <v>362</v>
          </cell>
          <cell r="B364" t="str">
            <v>764229800</v>
          </cell>
          <cell r="C364" t="str">
            <v>NEUROMED CHILE</v>
          </cell>
          <cell r="D364">
            <v>5481140</v>
          </cell>
          <cell r="E364">
            <v>3</v>
          </cell>
          <cell r="F364">
            <v>0</v>
          </cell>
          <cell r="G364">
            <v>-1827046.6666666667</v>
          </cell>
        </row>
        <row r="365">
          <cell r="A365">
            <v>363</v>
          </cell>
          <cell r="B365" t="str">
            <v>778992604</v>
          </cell>
          <cell r="C365" t="str">
            <v>NEW PATH CHILE</v>
          </cell>
          <cell r="D365">
            <v>967642</v>
          </cell>
          <cell r="E365">
            <v>1</v>
          </cell>
          <cell r="F365">
            <v>0</v>
          </cell>
          <cell r="G365">
            <v>-967642</v>
          </cell>
        </row>
        <row r="366">
          <cell r="A366">
            <v>364</v>
          </cell>
          <cell r="B366" t="str">
            <v>590772909</v>
          </cell>
          <cell r="C366" t="str">
            <v>NIPRO MEDICAL CORP.(AG. CHILE)</v>
          </cell>
          <cell r="D366">
            <v>44985029</v>
          </cell>
          <cell r="E366">
            <v>4</v>
          </cell>
          <cell r="F366">
            <v>0</v>
          </cell>
          <cell r="G366">
            <v>-11246257.25</v>
          </cell>
        </row>
        <row r="367">
          <cell r="A367">
            <v>365</v>
          </cell>
          <cell r="B367" t="str">
            <v>590814008</v>
          </cell>
          <cell r="C367" t="str">
            <v>NOBEL BIOCARE CHILE</v>
          </cell>
          <cell r="D367">
            <v>6045389</v>
          </cell>
          <cell r="E367">
            <v>3</v>
          </cell>
          <cell r="F367">
            <v>0</v>
          </cell>
          <cell r="G367">
            <v>-2015129.6666666667</v>
          </cell>
        </row>
        <row r="368">
          <cell r="A368">
            <v>366</v>
          </cell>
          <cell r="B368" t="str">
            <v>767113307</v>
          </cell>
          <cell r="C368" t="str">
            <v>NOVO NORDISK FARMACEUTICA LTDA</v>
          </cell>
          <cell r="D368">
            <v>10019767</v>
          </cell>
          <cell r="E368">
            <v>3</v>
          </cell>
          <cell r="F368">
            <v>0</v>
          </cell>
          <cell r="G368">
            <v>-3339922.3333333335</v>
          </cell>
        </row>
        <row r="369">
          <cell r="A369">
            <v>367</v>
          </cell>
          <cell r="B369" t="str">
            <v>969456702</v>
          </cell>
          <cell r="C369" t="str">
            <v>NOVOFARMA SERVICE S.A.</v>
          </cell>
          <cell r="D369">
            <v>15049216</v>
          </cell>
          <cell r="E369">
            <v>3</v>
          </cell>
          <cell r="F369">
            <v>0</v>
          </cell>
          <cell r="G369">
            <v>-5016405.333333333</v>
          </cell>
        </row>
        <row r="370">
          <cell r="A370">
            <v>368</v>
          </cell>
          <cell r="B370" t="str">
            <v>46030281</v>
          </cell>
          <cell r="C370" t="str">
            <v>OMAR PONCE GATTAS</v>
          </cell>
          <cell r="D370">
            <v>26460</v>
          </cell>
          <cell r="E370">
            <v>1</v>
          </cell>
          <cell r="F370">
            <v>0</v>
          </cell>
          <cell r="G370">
            <v>-26460</v>
          </cell>
        </row>
        <row r="371">
          <cell r="A371">
            <v>369</v>
          </cell>
          <cell r="B371" t="str">
            <v>840588009</v>
          </cell>
          <cell r="C371" t="str">
            <v>ORGANON CHILE LTDA</v>
          </cell>
          <cell r="D371">
            <v>54981168</v>
          </cell>
          <cell r="E371">
            <v>8</v>
          </cell>
          <cell r="F371">
            <v>0</v>
          </cell>
          <cell r="G371">
            <v>-6872646</v>
          </cell>
        </row>
        <row r="372">
          <cell r="A372">
            <v>370</v>
          </cell>
          <cell r="B372" t="str">
            <v>37460559</v>
          </cell>
          <cell r="C372" t="str">
            <v>ORREGO NU?EZ MARTINA ANTONIETA</v>
          </cell>
          <cell r="D372">
            <v>-45826</v>
          </cell>
          <cell r="E372">
            <v>1</v>
          </cell>
          <cell r="F372">
            <v>0</v>
          </cell>
          <cell r="G372">
            <v>45826</v>
          </cell>
        </row>
        <row r="373">
          <cell r="A373">
            <v>371</v>
          </cell>
          <cell r="B373" t="str">
            <v>775739002</v>
          </cell>
          <cell r="C373" t="str">
            <v>P &amp; M  LTDA.</v>
          </cell>
          <cell r="D373">
            <v>10655141</v>
          </cell>
          <cell r="E373">
            <v>3</v>
          </cell>
          <cell r="F373">
            <v>0</v>
          </cell>
          <cell r="G373">
            <v>-3551713.6666666665</v>
          </cell>
        </row>
        <row r="374">
          <cell r="A374">
            <v>372</v>
          </cell>
          <cell r="B374" t="str">
            <v>63561371</v>
          </cell>
          <cell r="C374" t="str">
            <v>PABLO A. BELTRAN FERNANDEZ</v>
          </cell>
          <cell r="D374">
            <v>12917556</v>
          </cell>
          <cell r="E374">
            <v>3</v>
          </cell>
          <cell r="F374">
            <v>0</v>
          </cell>
          <cell r="G374">
            <v>-4305852</v>
          </cell>
        </row>
        <row r="375">
          <cell r="A375">
            <v>373</v>
          </cell>
          <cell r="B375" t="str">
            <v>141312111</v>
          </cell>
          <cell r="C375" t="str">
            <v>PALOMA CELAYA LACALLE</v>
          </cell>
          <cell r="D375">
            <v>44268</v>
          </cell>
          <cell r="E375">
            <v>1</v>
          </cell>
          <cell r="F375">
            <v>0</v>
          </cell>
          <cell r="G375">
            <v>-44268</v>
          </cell>
        </row>
        <row r="376">
          <cell r="A376">
            <v>374</v>
          </cell>
          <cell r="B376" t="str">
            <v>132547386</v>
          </cell>
          <cell r="C376" t="str">
            <v>PAOLA ANDREA MUSSO SOZA</v>
          </cell>
          <cell r="D376">
            <v>1371118</v>
          </cell>
          <cell r="E376">
            <v>1</v>
          </cell>
          <cell r="F376">
            <v>0</v>
          </cell>
          <cell r="G376">
            <v>-1371118</v>
          </cell>
        </row>
        <row r="377">
          <cell r="A377">
            <v>375</v>
          </cell>
          <cell r="B377" t="str">
            <v>102309103</v>
          </cell>
          <cell r="C377" t="str">
            <v>PAOLA S.SEMPREVIVO CHAHUAN</v>
          </cell>
          <cell r="D377">
            <v>439753</v>
          </cell>
          <cell r="E377">
            <v>1</v>
          </cell>
          <cell r="F377">
            <v>0</v>
          </cell>
          <cell r="G377">
            <v>-439753</v>
          </cell>
        </row>
        <row r="378">
          <cell r="A378">
            <v>376</v>
          </cell>
          <cell r="B378" t="str">
            <v>969860708</v>
          </cell>
          <cell r="C378" t="str">
            <v>PARACLINICS S.A.</v>
          </cell>
          <cell r="D378">
            <v>1110357</v>
          </cell>
          <cell r="E378">
            <v>1</v>
          </cell>
          <cell r="F378">
            <v>0</v>
          </cell>
          <cell r="G378">
            <v>-1110357</v>
          </cell>
        </row>
        <row r="379">
          <cell r="A379">
            <v>377</v>
          </cell>
          <cell r="B379" t="str">
            <v>103164141</v>
          </cell>
          <cell r="C379" t="str">
            <v>PATRICIA A.LIBERONA CARRASCO</v>
          </cell>
          <cell r="D379">
            <v>307615</v>
          </cell>
          <cell r="E379">
            <v>1</v>
          </cell>
          <cell r="F379">
            <v>0</v>
          </cell>
          <cell r="G379">
            <v>-307615</v>
          </cell>
        </row>
        <row r="380">
          <cell r="A380">
            <v>378</v>
          </cell>
          <cell r="B380" t="str">
            <v>769214909</v>
          </cell>
          <cell r="C380" t="str">
            <v>PEDRO LOYOLA CLIMATIZACIONES NOVOCLIMA EIRL</v>
          </cell>
          <cell r="D380">
            <v>105910</v>
          </cell>
          <cell r="E380">
            <v>1</v>
          </cell>
          <cell r="F380">
            <v>0</v>
          </cell>
          <cell r="G380">
            <v>-105910</v>
          </cell>
        </row>
        <row r="381">
          <cell r="A381">
            <v>379</v>
          </cell>
          <cell r="B381" t="str">
            <v>966403500</v>
          </cell>
          <cell r="C381" t="str">
            <v>PENTAFARMA S.A.</v>
          </cell>
          <cell r="D381">
            <v>27129739</v>
          </cell>
          <cell r="E381">
            <v>4</v>
          </cell>
          <cell r="F381">
            <v>0</v>
          </cell>
          <cell r="G381">
            <v>-6782434.75</v>
          </cell>
        </row>
        <row r="382">
          <cell r="A382">
            <v>380</v>
          </cell>
          <cell r="B382" t="str">
            <v>969812509</v>
          </cell>
          <cell r="C382" t="str">
            <v>PFIZER CHILE S.A.</v>
          </cell>
          <cell r="D382">
            <v>571433656</v>
          </cell>
          <cell r="E382">
            <v>24</v>
          </cell>
          <cell r="F382">
            <v>8.0000000000000002E-3</v>
          </cell>
          <cell r="G382">
            <v>-26263390.872027311</v>
          </cell>
        </row>
        <row r="383">
          <cell r="A383">
            <v>381</v>
          </cell>
          <cell r="B383" t="str">
            <v>966900806</v>
          </cell>
          <cell r="C383" t="str">
            <v>PHARMA GROUP S.A.</v>
          </cell>
          <cell r="D383">
            <v>235620</v>
          </cell>
          <cell r="E383">
            <v>1</v>
          </cell>
          <cell r="F383">
            <v>0</v>
          </cell>
          <cell r="G383">
            <v>-235620</v>
          </cell>
        </row>
        <row r="384">
          <cell r="A384">
            <v>382</v>
          </cell>
          <cell r="B384" t="str">
            <v>945440007</v>
          </cell>
          <cell r="C384" t="str">
            <v>PHARMA INVESTI DE CHILE.</v>
          </cell>
          <cell r="D384">
            <v>1016260</v>
          </cell>
          <cell r="E384">
            <v>1</v>
          </cell>
          <cell r="F384">
            <v>0</v>
          </cell>
          <cell r="G384">
            <v>-1016260</v>
          </cell>
        </row>
        <row r="385">
          <cell r="A385">
            <v>383</v>
          </cell>
          <cell r="B385" t="str">
            <v>766696309</v>
          </cell>
          <cell r="C385" t="str">
            <v>PHARMAGENEXX S.A</v>
          </cell>
          <cell r="D385">
            <v>5474000</v>
          </cell>
          <cell r="E385">
            <v>3</v>
          </cell>
          <cell r="F385">
            <v>0</v>
          </cell>
          <cell r="G385">
            <v>-1824666.6666666667</v>
          </cell>
        </row>
        <row r="386">
          <cell r="A386">
            <v>384</v>
          </cell>
          <cell r="B386" t="str">
            <v>590953601</v>
          </cell>
          <cell r="C386" t="str">
            <v>PHARMEUROPEA MEDICA CHILE</v>
          </cell>
          <cell r="D386">
            <v>1284964</v>
          </cell>
          <cell r="E386">
            <v>1</v>
          </cell>
          <cell r="F386">
            <v>0</v>
          </cell>
          <cell r="G386">
            <v>-1284964</v>
          </cell>
        </row>
        <row r="387">
          <cell r="A387">
            <v>385</v>
          </cell>
          <cell r="B387" t="str">
            <v>766302300</v>
          </cell>
          <cell r="C387" t="str">
            <v>PLASTICOS RIOS Y CIA LTDA</v>
          </cell>
          <cell r="D387">
            <v>746082</v>
          </cell>
          <cell r="E387">
            <v>1</v>
          </cell>
          <cell r="F387">
            <v>0</v>
          </cell>
          <cell r="G387">
            <v>-746082</v>
          </cell>
        </row>
        <row r="388">
          <cell r="A388">
            <v>386</v>
          </cell>
          <cell r="B388" t="str">
            <v>772354703</v>
          </cell>
          <cell r="C388" t="str">
            <v>PLASTICOS WILLIAM HADDAD</v>
          </cell>
          <cell r="D388">
            <v>2343110</v>
          </cell>
          <cell r="E388">
            <v>1</v>
          </cell>
          <cell r="F388">
            <v>0</v>
          </cell>
          <cell r="G388">
            <v>-2343110</v>
          </cell>
        </row>
        <row r="389">
          <cell r="A389">
            <v>387</v>
          </cell>
          <cell r="B389" t="str">
            <v>783597705</v>
          </cell>
          <cell r="C389" t="str">
            <v>POLYCOMPANY INTERNATIONAL LTDA</v>
          </cell>
          <cell r="D389">
            <v>396604</v>
          </cell>
          <cell r="E389">
            <v>1</v>
          </cell>
          <cell r="F389">
            <v>0</v>
          </cell>
          <cell r="G389">
            <v>-396604</v>
          </cell>
        </row>
        <row r="390">
          <cell r="A390">
            <v>388</v>
          </cell>
          <cell r="B390" t="str">
            <v>816989000</v>
          </cell>
          <cell r="C390" t="str">
            <v>PONTIFICIA UNIVERSIDAD CATOLICA DE CHILE</v>
          </cell>
          <cell r="D390">
            <v>20919206</v>
          </cell>
          <cell r="E390">
            <v>4</v>
          </cell>
          <cell r="F390">
            <v>0</v>
          </cell>
          <cell r="G390">
            <v>-5229801.5</v>
          </cell>
        </row>
        <row r="391">
          <cell r="A391">
            <v>389</v>
          </cell>
          <cell r="B391" t="str">
            <v>965257101</v>
          </cell>
          <cell r="C391" t="str">
            <v>PRECISION SERVICIO LTDA.</v>
          </cell>
          <cell r="D391">
            <v>14600</v>
          </cell>
          <cell r="E391">
            <v>1</v>
          </cell>
          <cell r="F391">
            <v>0</v>
          </cell>
          <cell r="G391">
            <v>-14600</v>
          </cell>
        </row>
        <row r="392">
          <cell r="A392">
            <v>390</v>
          </cell>
          <cell r="B392" t="str">
            <v>969241706</v>
          </cell>
          <cell r="C392" t="str">
            <v>PREGO S.A</v>
          </cell>
          <cell r="D392">
            <v>1056847</v>
          </cell>
          <cell r="E392">
            <v>1</v>
          </cell>
          <cell r="F392">
            <v>0</v>
          </cell>
          <cell r="G392">
            <v>-1056847</v>
          </cell>
        </row>
        <row r="393">
          <cell r="A393">
            <v>391</v>
          </cell>
          <cell r="B393" t="str">
            <v>965569405</v>
          </cell>
          <cell r="C393" t="str">
            <v>PRISA S.A.</v>
          </cell>
          <cell r="D393">
            <v>1407277</v>
          </cell>
          <cell r="E393">
            <v>1</v>
          </cell>
          <cell r="F393">
            <v>0</v>
          </cell>
          <cell r="G393">
            <v>-1407277</v>
          </cell>
        </row>
        <row r="394">
          <cell r="A394">
            <v>392</v>
          </cell>
          <cell r="B394" t="str">
            <v>966977108</v>
          </cell>
          <cell r="C394" t="str">
            <v>PROCESOS SANITARIOS S.A.</v>
          </cell>
          <cell r="D394">
            <v>4528170</v>
          </cell>
          <cell r="E394">
            <v>3</v>
          </cell>
          <cell r="F394">
            <v>0</v>
          </cell>
          <cell r="G394">
            <v>-1509390</v>
          </cell>
        </row>
        <row r="395">
          <cell r="A395">
            <v>393</v>
          </cell>
          <cell r="B395" t="str">
            <v>785662504</v>
          </cell>
          <cell r="C395" t="str">
            <v>PROD.MED.PROMEDON CHILE LTDA.</v>
          </cell>
          <cell r="D395">
            <v>34444901</v>
          </cell>
          <cell r="E395">
            <v>4</v>
          </cell>
          <cell r="F395">
            <v>0</v>
          </cell>
          <cell r="G395">
            <v>-8611225.25</v>
          </cell>
        </row>
        <row r="396">
          <cell r="A396">
            <v>394</v>
          </cell>
          <cell r="B396" t="str">
            <v>799573407</v>
          </cell>
          <cell r="C396" t="str">
            <v>PRODUCTORA GRAFICA ANDROS LTDA.</v>
          </cell>
          <cell r="D396">
            <v>1247715</v>
          </cell>
          <cell r="E396">
            <v>1</v>
          </cell>
          <cell r="F396">
            <v>0</v>
          </cell>
          <cell r="G396">
            <v>-1247715</v>
          </cell>
        </row>
        <row r="397">
          <cell r="A397">
            <v>395</v>
          </cell>
          <cell r="B397" t="str">
            <v>796530200</v>
          </cell>
          <cell r="C397" t="str">
            <v>PROMEDAR LTDA.</v>
          </cell>
          <cell r="D397">
            <v>124426</v>
          </cell>
          <cell r="E397">
            <v>1</v>
          </cell>
          <cell r="F397">
            <v>0</v>
          </cell>
          <cell r="G397">
            <v>-124426</v>
          </cell>
        </row>
        <row r="398">
          <cell r="A398">
            <v>396</v>
          </cell>
          <cell r="B398" t="str">
            <v>763449904</v>
          </cell>
          <cell r="C398" t="str">
            <v>PROMEDICA LTDA</v>
          </cell>
          <cell r="D398">
            <v>545020</v>
          </cell>
          <cell r="E398">
            <v>1</v>
          </cell>
          <cell r="F398">
            <v>0</v>
          </cell>
          <cell r="G398">
            <v>-545020</v>
          </cell>
        </row>
        <row r="399">
          <cell r="A399">
            <v>397</v>
          </cell>
          <cell r="B399" t="str">
            <v>78073910K</v>
          </cell>
          <cell r="C399" t="str">
            <v>PROMEDIKA LTDA.</v>
          </cell>
          <cell r="D399">
            <v>40125865</v>
          </cell>
          <cell r="E399">
            <v>4</v>
          </cell>
          <cell r="F399">
            <v>0</v>
          </cell>
          <cell r="G399">
            <v>-10031466.25</v>
          </cell>
        </row>
        <row r="400">
          <cell r="A400">
            <v>398</v>
          </cell>
          <cell r="B400" t="str">
            <v>928230007</v>
          </cell>
          <cell r="C400" t="str">
            <v>PROMEX S.A.</v>
          </cell>
          <cell r="D400">
            <v>85559529</v>
          </cell>
          <cell r="E400">
            <v>10</v>
          </cell>
          <cell r="F400">
            <v>0</v>
          </cell>
          <cell r="G400">
            <v>-8555952.9000000004</v>
          </cell>
        </row>
        <row r="401">
          <cell r="A401">
            <v>399</v>
          </cell>
          <cell r="B401" t="str">
            <v>762866706</v>
          </cell>
          <cell r="C401" t="str">
            <v>PRONOMED LTDA</v>
          </cell>
          <cell r="D401">
            <v>257040</v>
          </cell>
          <cell r="E401">
            <v>1</v>
          </cell>
          <cell r="F401">
            <v>0</v>
          </cell>
          <cell r="G401">
            <v>-257040</v>
          </cell>
        </row>
        <row r="402">
          <cell r="A402">
            <v>400</v>
          </cell>
          <cell r="B402" t="str">
            <v>835534006</v>
          </cell>
          <cell r="C402" t="str">
            <v>PROTECCION Y SEGURIDAD PROSEG LTDA.</v>
          </cell>
          <cell r="D402">
            <v>508273</v>
          </cell>
          <cell r="E402">
            <v>1</v>
          </cell>
          <cell r="F402">
            <v>0</v>
          </cell>
          <cell r="G402">
            <v>-508273</v>
          </cell>
        </row>
        <row r="403">
          <cell r="A403">
            <v>401</v>
          </cell>
          <cell r="B403" t="str">
            <v>796990201</v>
          </cell>
          <cell r="C403" t="str">
            <v>PROTECTUM</v>
          </cell>
          <cell r="D403">
            <v>3935867</v>
          </cell>
          <cell r="E403">
            <v>3</v>
          </cell>
          <cell r="F403">
            <v>0</v>
          </cell>
          <cell r="G403">
            <v>-1311955.6666666667</v>
          </cell>
        </row>
        <row r="404">
          <cell r="A404">
            <v>402</v>
          </cell>
          <cell r="B404" t="str">
            <v>969287609</v>
          </cell>
          <cell r="C404" t="str">
            <v>PROYEXION SERVICIOS S.A.</v>
          </cell>
          <cell r="D404">
            <v>7401430</v>
          </cell>
          <cell r="E404">
            <v>3</v>
          </cell>
          <cell r="F404">
            <v>0</v>
          </cell>
          <cell r="G404">
            <v>-2467143.3333333335</v>
          </cell>
        </row>
        <row r="405">
          <cell r="A405">
            <v>403</v>
          </cell>
          <cell r="B405" t="str">
            <v>968962701</v>
          </cell>
          <cell r="C405" t="str">
            <v>PUBLIMETRO S.A.</v>
          </cell>
          <cell r="D405">
            <v>583100</v>
          </cell>
          <cell r="E405">
            <v>1</v>
          </cell>
          <cell r="F405">
            <v>0</v>
          </cell>
          <cell r="G405">
            <v>-583100</v>
          </cell>
        </row>
        <row r="406">
          <cell r="A406">
            <v>404</v>
          </cell>
          <cell r="B406" t="str">
            <v>101561100</v>
          </cell>
          <cell r="C406" t="str">
            <v>QUIROZ DIAZ JULIO RENE</v>
          </cell>
          <cell r="D406">
            <v>1625616</v>
          </cell>
          <cell r="E406">
            <v>1</v>
          </cell>
          <cell r="F406">
            <v>0</v>
          </cell>
          <cell r="G406">
            <v>-1625616</v>
          </cell>
        </row>
        <row r="407">
          <cell r="A407">
            <v>405</v>
          </cell>
          <cell r="B407" t="str">
            <v>817885004</v>
          </cell>
          <cell r="C407" t="str">
            <v>RABIE S.A.</v>
          </cell>
          <cell r="D407">
            <v>35887</v>
          </cell>
          <cell r="E407">
            <v>1</v>
          </cell>
          <cell r="F407">
            <v>0</v>
          </cell>
          <cell r="G407">
            <v>-35887</v>
          </cell>
        </row>
        <row r="408">
          <cell r="A408">
            <v>406</v>
          </cell>
          <cell r="B408" t="str">
            <v>96783730K</v>
          </cell>
          <cell r="C408" t="str">
            <v>RACICOM S.A.</v>
          </cell>
          <cell r="D408">
            <v>189210</v>
          </cell>
          <cell r="E408">
            <v>1</v>
          </cell>
          <cell r="F408">
            <v>0</v>
          </cell>
          <cell r="G408">
            <v>-189210</v>
          </cell>
        </row>
        <row r="409">
          <cell r="A409">
            <v>407</v>
          </cell>
          <cell r="B409" t="str">
            <v>07576183K</v>
          </cell>
          <cell r="C409" t="str">
            <v>RAUL ANTONIO ASCENCIO ACOSTA</v>
          </cell>
          <cell r="D409">
            <v>2177700</v>
          </cell>
          <cell r="E409">
            <v>1</v>
          </cell>
          <cell r="F409">
            <v>0</v>
          </cell>
          <cell r="G409">
            <v>-2177700</v>
          </cell>
        </row>
        <row r="410">
          <cell r="A410">
            <v>408</v>
          </cell>
          <cell r="B410" t="str">
            <v>71968588</v>
          </cell>
          <cell r="C410" t="str">
            <v>RAUL CHAVEZ MORA</v>
          </cell>
          <cell r="D410">
            <v>2879076</v>
          </cell>
          <cell r="E410">
            <v>1</v>
          </cell>
          <cell r="F410">
            <v>0</v>
          </cell>
          <cell r="G410">
            <v>-2879076</v>
          </cell>
        </row>
        <row r="411">
          <cell r="A411">
            <v>409</v>
          </cell>
          <cell r="B411" t="str">
            <v>98555919</v>
          </cell>
          <cell r="C411" t="str">
            <v>RAUL DIMONTE H.</v>
          </cell>
          <cell r="D411">
            <v>180</v>
          </cell>
          <cell r="E411">
            <v>1</v>
          </cell>
          <cell r="F411">
            <v>0</v>
          </cell>
          <cell r="G411">
            <v>-180</v>
          </cell>
        </row>
        <row r="412">
          <cell r="A412">
            <v>410</v>
          </cell>
          <cell r="B412" t="str">
            <v>53252230</v>
          </cell>
          <cell r="C412" t="str">
            <v>RECABARREN CERDA ALBERTO</v>
          </cell>
          <cell r="D412">
            <v>410448</v>
          </cell>
          <cell r="E412">
            <v>1</v>
          </cell>
          <cell r="F412">
            <v>0</v>
          </cell>
          <cell r="G412">
            <v>-410448</v>
          </cell>
        </row>
        <row r="413">
          <cell r="A413">
            <v>411</v>
          </cell>
          <cell r="B413" t="str">
            <v>778078406</v>
          </cell>
          <cell r="C413" t="str">
            <v>RECETARIO MAGISTRAL ENDOV.LTDA</v>
          </cell>
          <cell r="D413">
            <v>3925810</v>
          </cell>
          <cell r="E413">
            <v>3</v>
          </cell>
          <cell r="F413">
            <v>0</v>
          </cell>
          <cell r="G413">
            <v>-1308603.3333333333</v>
          </cell>
        </row>
        <row r="414">
          <cell r="A414">
            <v>412</v>
          </cell>
          <cell r="B414" t="str">
            <v>775308907</v>
          </cell>
          <cell r="C414" t="str">
            <v>REDBOX TECNOLOGIAS DE LA INFORMACION I CIA LT</v>
          </cell>
          <cell r="D414">
            <v>523600</v>
          </cell>
          <cell r="E414">
            <v>1</v>
          </cell>
          <cell r="F414">
            <v>0</v>
          </cell>
          <cell r="G414">
            <v>-523600</v>
          </cell>
        </row>
        <row r="415">
          <cell r="A415">
            <v>413</v>
          </cell>
          <cell r="B415" t="str">
            <v>852180005</v>
          </cell>
          <cell r="C415" t="str">
            <v>REICH S.A.</v>
          </cell>
          <cell r="D415">
            <v>43196594</v>
          </cell>
          <cell r="E415">
            <v>4</v>
          </cell>
          <cell r="F415">
            <v>0</v>
          </cell>
          <cell r="G415">
            <v>-10799148.5</v>
          </cell>
        </row>
        <row r="416">
          <cell r="A416">
            <v>414</v>
          </cell>
          <cell r="B416" t="str">
            <v>43615920</v>
          </cell>
          <cell r="C416" t="str">
            <v>REINALDO A BRIONES YEVENES</v>
          </cell>
          <cell r="D416">
            <v>770287</v>
          </cell>
          <cell r="E416">
            <v>1</v>
          </cell>
          <cell r="F416">
            <v>0</v>
          </cell>
          <cell r="G416">
            <v>-770287</v>
          </cell>
        </row>
        <row r="417">
          <cell r="A417">
            <v>415</v>
          </cell>
          <cell r="B417" t="str">
            <v>773250804</v>
          </cell>
          <cell r="C417" t="str">
            <v>REPRESENTACIONES Y SERVICIOS</v>
          </cell>
          <cell r="D417">
            <v>98603</v>
          </cell>
          <cell r="E417">
            <v>1</v>
          </cell>
          <cell r="F417">
            <v>0</v>
          </cell>
          <cell r="G417">
            <v>-98603</v>
          </cell>
        </row>
        <row r="418">
          <cell r="A418">
            <v>416</v>
          </cell>
          <cell r="B418" t="str">
            <v>89912300K</v>
          </cell>
          <cell r="C418" t="str">
            <v>RICARDO RODRIGUEZ &amp; CIA LTDA.</v>
          </cell>
          <cell r="D418">
            <v>35222826</v>
          </cell>
          <cell r="E418">
            <v>4</v>
          </cell>
          <cell r="F418">
            <v>0</v>
          </cell>
          <cell r="G418">
            <v>-8805706.5</v>
          </cell>
        </row>
        <row r="419">
          <cell r="A419">
            <v>417</v>
          </cell>
          <cell r="B419" t="str">
            <v>31885620</v>
          </cell>
          <cell r="C419" t="str">
            <v>RICARDO VILLAR NORIEGA</v>
          </cell>
          <cell r="D419">
            <v>117007</v>
          </cell>
          <cell r="E419">
            <v>1</v>
          </cell>
          <cell r="F419">
            <v>0</v>
          </cell>
          <cell r="G419">
            <v>-117007</v>
          </cell>
        </row>
        <row r="420">
          <cell r="A420">
            <v>418</v>
          </cell>
          <cell r="B420" t="str">
            <v>761627406</v>
          </cell>
          <cell r="C420" t="str">
            <v>RITTAL LTDA</v>
          </cell>
          <cell r="D420">
            <v>2477383</v>
          </cell>
          <cell r="E420">
            <v>1</v>
          </cell>
          <cell r="F420">
            <v>0</v>
          </cell>
          <cell r="G420">
            <v>-2477383</v>
          </cell>
        </row>
        <row r="421">
          <cell r="A421">
            <v>419</v>
          </cell>
          <cell r="B421" t="str">
            <v>783227002</v>
          </cell>
          <cell r="C421" t="str">
            <v>ROBINSON Y WULF LTDA.</v>
          </cell>
          <cell r="D421">
            <v>89845</v>
          </cell>
          <cell r="E421">
            <v>1</v>
          </cell>
          <cell r="F421">
            <v>0</v>
          </cell>
          <cell r="G421">
            <v>-89845</v>
          </cell>
        </row>
        <row r="422">
          <cell r="A422">
            <v>420</v>
          </cell>
          <cell r="B422" t="str">
            <v>829994003</v>
          </cell>
          <cell r="C422" t="str">
            <v>ROCHE CHILE LTDA.</v>
          </cell>
          <cell r="D422">
            <v>570558613</v>
          </cell>
          <cell r="E422">
            <v>24</v>
          </cell>
          <cell r="F422">
            <v>8.0000000000000002E-3</v>
          </cell>
          <cell r="G422">
            <v>-26223173.436289098</v>
          </cell>
        </row>
        <row r="423">
          <cell r="A423">
            <v>421</v>
          </cell>
          <cell r="B423" t="str">
            <v>789297401</v>
          </cell>
          <cell r="C423" t="str">
            <v>RODRIGO JOFRE Y CIA.LTDA.</v>
          </cell>
          <cell r="D423">
            <v>2041241</v>
          </cell>
          <cell r="E423">
            <v>1</v>
          </cell>
          <cell r="F423">
            <v>0</v>
          </cell>
          <cell r="G423">
            <v>-2041241</v>
          </cell>
        </row>
        <row r="424">
          <cell r="A424">
            <v>422</v>
          </cell>
          <cell r="B424" t="str">
            <v>781260703</v>
          </cell>
          <cell r="C424" t="str">
            <v>ROIMEX LTDA.</v>
          </cell>
          <cell r="D424">
            <v>2256688</v>
          </cell>
          <cell r="E424">
            <v>1</v>
          </cell>
          <cell r="F424">
            <v>0</v>
          </cell>
          <cell r="G424">
            <v>-2256688</v>
          </cell>
        </row>
        <row r="425">
          <cell r="A425">
            <v>423</v>
          </cell>
          <cell r="B425" t="str">
            <v>78178530K</v>
          </cell>
          <cell r="C425" t="str">
            <v>ROLAND VORWERK Y COMPA?IA LTDA</v>
          </cell>
          <cell r="D425">
            <v>9866305</v>
          </cell>
          <cell r="E425">
            <v>3</v>
          </cell>
          <cell r="F425">
            <v>0</v>
          </cell>
          <cell r="G425">
            <v>-3288768.3333333335</v>
          </cell>
        </row>
        <row r="426">
          <cell r="A426">
            <v>424</v>
          </cell>
          <cell r="B426" t="str">
            <v>508130708</v>
          </cell>
          <cell r="C426" t="str">
            <v>RUBILAR ZAPATA CECILIA VERONICA Y OTRA</v>
          </cell>
          <cell r="D426">
            <v>433648</v>
          </cell>
          <cell r="E426">
            <v>1</v>
          </cell>
          <cell r="F426">
            <v>0</v>
          </cell>
          <cell r="G426">
            <v>-433648</v>
          </cell>
        </row>
        <row r="427">
          <cell r="A427">
            <v>425</v>
          </cell>
          <cell r="B427" t="str">
            <v>71545946</v>
          </cell>
          <cell r="C427" t="str">
            <v>RUIZ GOMEZ PABLO</v>
          </cell>
          <cell r="D427">
            <v>25166213</v>
          </cell>
          <cell r="E427">
            <v>4</v>
          </cell>
          <cell r="F427">
            <v>0</v>
          </cell>
          <cell r="G427">
            <v>-6291553.25</v>
          </cell>
        </row>
        <row r="428">
          <cell r="A428">
            <v>426</v>
          </cell>
          <cell r="B428" t="str">
            <v>765135109</v>
          </cell>
          <cell r="C428" t="str">
            <v>SACHIL MED S.A</v>
          </cell>
          <cell r="D428">
            <v>1011500</v>
          </cell>
          <cell r="E428">
            <v>1</v>
          </cell>
          <cell r="F428">
            <v>0</v>
          </cell>
          <cell r="G428">
            <v>-1011500</v>
          </cell>
        </row>
        <row r="429">
          <cell r="A429">
            <v>427</v>
          </cell>
          <cell r="B429" t="str">
            <v>530038505</v>
          </cell>
          <cell r="C429" t="str">
            <v>SALCOBRAND S.A.</v>
          </cell>
          <cell r="D429">
            <v>1753393</v>
          </cell>
          <cell r="E429">
            <v>1</v>
          </cell>
          <cell r="F429">
            <v>0</v>
          </cell>
          <cell r="G429">
            <v>-1753393</v>
          </cell>
        </row>
        <row r="430">
          <cell r="A430">
            <v>428</v>
          </cell>
          <cell r="B430" t="str">
            <v>56360492</v>
          </cell>
          <cell r="C430" t="str">
            <v>SANCHEZ GONZALEZ IRENE ANGELIC</v>
          </cell>
          <cell r="D430">
            <v>-189210</v>
          </cell>
          <cell r="E430">
            <v>1</v>
          </cell>
          <cell r="F430">
            <v>0</v>
          </cell>
          <cell r="G430">
            <v>189210</v>
          </cell>
        </row>
        <row r="431">
          <cell r="A431">
            <v>429</v>
          </cell>
          <cell r="B431" t="str">
            <v>968943707</v>
          </cell>
          <cell r="C431" t="str">
            <v>SANDIA CHILE S.A.-</v>
          </cell>
          <cell r="D431">
            <v>270180</v>
          </cell>
          <cell r="E431">
            <v>1</v>
          </cell>
          <cell r="F431">
            <v>0</v>
          </cell>
          <cell r="G431">
            <v>-270180</v>
          </cell>
        </row>
        <row r="432">
          <cell r="A432">
            <v>430</v>
          </cell>
          <cell r="B432" t="str">
            <v>815272005</v>
          </cell>
          <cell r="C432" t="str">
            <v>SANOFI PASTEUR</v>
          </cell>
          <cell r="D432">
            <v>6664000</v>
          </cell>
          <cell r="E432">
            <v>3</v>
          </cell>
          <cell r="F432">
            <v>0</v>
          </cell>
          <cell r="G432">
            <v>-2221333.3333333335</v>
          </cell>
        </row>
        <row r="433">
          <cell r="A433">
            <v>431</v>
          </cell>
          <cell r="B433" t="str">
            <v>922510008</v>
          </cell>
          <cell r="C433" t="str">
            <v>SANOFI-AVENTIS DE CHILE S.A</v>
          </cell>
          <cell r="D433">
            <v>46297514</v>
          </cell>
          <cell r="E433">
            <v>4</v>
          </cell>
          <cell r="F433">
            <v>0</v>
          </cell>
          <cell r="G433">
            <v>-11574378.5</v>
          </cell>
        </row>
        <row r="434">
          <cell r="A434">
            <v>432</v>
          </cell>
          <cell r="B434" t="str">
            <v>968443100</v>
          </cell>
          <cell r="C434" t="str">
            <v>SANOPAN PROD.HORNEADOS</v>
          </cell>
          <cell r="D434">
            <v>6383055</v>
          </cell>
          <cell r="E434">
            <v>3</v>
          </cell>
          <cell r="F434">
            <v>0</v>
          </cell>
          <cell r="G434">
            <v>-2127685</v>
          </cell>
        </row>
        <row r="435">
          <cell r="A435">
            <v>433</v>
          </cell>
          <cell r="B435" t="str">
            <v>776062200</v>
          </cell>
          <cell r="C435" t="str">
            <v>SASF DIVISION MEDICA LTDA.</v>
          </cell>
          <cell r="D435">
            <v>1542623</v>
          </cell>
          <cell r="E435">
            <v>1</v>
          </cell>
          <cell r="F435">
            <v>0</v>
          </cell>
          <cell r="G435">
            <v>-1542623</v>
          </cell>
        </row>
        <row r="436">
          <cell r="A436">
            <v>434</v>
          </cell>
          <cell r="B436" t="str">
            <v>927340003</v>
          </cell>
          <cell r="C436" t="str">
            <v>SCHARFSTEIN S.A.</v>
          </cell>
          <cell r="D436">
            <v>1278591</v>
          </cell>
          <cell r="E436">
            <v>1</v>
          </cell>
          <cell r="F436">
            <v>0</v>
          </cell>
          <cell r="G436">
            <v>-1278591</v>
          </cell>
        </row>
        <row r="437">
          <cell r="A437">
            <v>435</v>
          </cell>
          <cell r="B437" t="str">
            <v>913200004</v>
          </cell>
          <cell r="C437" t="str">
            <v>SCHERING DE CHILE S.A.</v>
          </cell>
          <cell r="D437">
            <v>6370070</v>
          </cell>
          <cell r="E437">
            <v>3</v>
          </cell>
          <cell r="F437">
            <v>0</v>
          </cell>
          <cell r="G437">
            <v>-2123356.6666666665</v>
          </cell>
        </row>
        <row r="438">
          <cell r="A438">
            <v>436</v>
          </cell>
          <cell r="B438" t="str">
            <v>808653001</v>
          </cell>
          <cell r="C438" t="str">
            <v>SCHERING PLOUGH CIA. LTDA.</v>
          </cell>
          <cell r="D438">
            <v>40653285</v>
          </cell>
          <cell r="E438">
            <v>4</v>
          </cell>
          <cell r="F438">
            <v>0</v>
          </cell>
          <cell r="G438">
            <v>-10163321.25</v>
          </cell>
        </row>
        <row r="439">
          <cell r="A439">
            <v>437</v>
          </cell>
          <cell r="B439" t="str">
            <v>968366807</v>
          </cell>
          <cell r="C439" t="str">
            <v>SELLOS PAFER S.A</v>
          </cell>
          <cell r="D439">
            <v>9639</v>
          </cell>
          <cell r="E439">
            <v>1</v>
          </cell>
          <cell r="F439">
            <v>0</v>
          </cell>
          <cell r="G439">
            <v>-9639</v>
          </cell>
        </row>
        <row r="440">
          <cell r="A440">
            <v>438</v>
          </cell>
          <cell r="B440" t="str">
            <v>773391807</v>
          </cell>
          <cell r="C440" t="str">
            <v>SERCODATA</v>
          </cell>
          <cell r="D440">
            <v>113479</v>
          </cell>
          <cell r="E440">
            <v>1</v>
          </cell>
          <cell r="F440">
            <v>0</v>
          </cell>
          <cell r="G440">
            <v>-113479</v>
          </cell>
        </row>
        <row r="441">
          <cell r="A441">
            <v>439</v>
          </cell>
          <cell r="B441" t="str">
            <v>770305403</v>
          </cell>
          <cell r="C441" t="str">
            <v>SERCOM - LUREYE LTDA.</v>
          </cell>
          <cell r="D441">
            <v>29059800</v>
          </cell>
          <cell r="E441">
            <v>4</v>
          </cell>
          <cell r="F441">
            <v>0</v>
          </cell>
          <cell r="G441">
            <v>-7264950</v>
          </cell>
        </row>
        <row r="442">
          <cell r="A442">
            <v>440</v>
          </cell>
          <cell r="B442" t="str">
            <v>766441505</v>
          </cell>
          <cell r="C442" t="str">
            <v>SERV. BIOINGENIERIA LTDA</v>
          </cell>
          <cell r="D442">
            <v>4098479</v>
          </cell>
          <cell r="E442">
            <v>3</v>
          </cell>
          <cell r="F442">
            <v>0</v>
          </cell>
          <cell r="G442">
            <v>-1366159.6666666667</v>
          </cell>
        </row>
        <row r="443">
          <cell r="A443">
            <v>441</v>
          </cell>
          <cell r="B443" t="str">
            <v>772002408</v>
          </cell>
          <cell r="C443" t="str">
            <v>SERV. MEDICOS SANTA MARIA</v>
          </cell>
          <cell r="D443">
            <v>345100</v>
          </cell>
          <cell r="E443">
            <v>1</v>
          </cell>
          <cell r="F443">
            <v>0</v>
          </cell>
          <cell r="G443">
            <v>-345100</v>
          </cell>
        </row>
        <row r="444">
          <cell r="A444">
            <v>442</v>
          </cell>
          <cell r="B444" t="str">
            <v>778379708</v>
          </cell>
          <cell r="C444" t="str">
            <v>SERV. RROSSELL LTDA.</v>
          </cell>
          <cell r="D444">
            <v>8332261</v>
          </cell>
          <cell r="E444">
            <v>3</v>
          </cell>
          <cell r="F444">
            <v>0</v>
          </cell>
          <cell r="G444">
            <v>-2777420.3333333335</v>
          </cell>
        </row>
        <row r="445">
          <cell r="A445">
            <v>443</v>
          </cell>
          <cell r="B445" t="str">
            <v>761432109</v>
          </cell>
          <cell r="C445" t="str">
            <v>SERV.DE TRATAMIENTO DE AGUAS Y CALDERAS</v>
          </cell>
          <cell r="D445">
            <v>846778</v>
          </cell>
          <cell r="E445">
            <v>1</v>
          </cell>
          <cell r="F445">
            <v>0</v>
          </cell>
          <cell r="G445">
            <v>-846778</v>
          </cell>
        </row>
        <row r="446">
          <cell r="A446">
            <v>444</v>
          </cell>
          <cell r="B446" t="str">
            <v>775831103</v>
          </cell>
          <cell r="C446" t="str">
            <v>SERV.GRALES.DE APOYO EMPRESAR</v>
          </cell>
          <cell r="D446">
            <v>23188931</v>
          </cell>
          <cell r="E446">
            <v>4</v>
          </cell>
          <cell r="F446">
            <v>0</v>
          </cell>
          <cell r="G446">
            <v>-5797232.75</v>
          </cell>
        </row>
        <row r="447">
          <cell r="A447">
            <v>445</v>
          </cell>
          <cell r="B447" t="str">
            <v>799800705</v>
          </cell>
          <cell r="C447" t="str">
            <v>SERV.INTEGRADOS DE SALUD LTDA.</v>
          </cell>
          <cell r="D447">
            <v>2171007</v>
          </cell>
          <cell r="E447">
            <v>1</v>
          </cell>
          <cell r="F447">
            <v>0</v>
          </cell>
          <cell r="G447">
            <v>-2171007</v>
          </cell>
        </row>
        <row r="448">
          <cell r="A448">
            <v>446</v>
          </cell>
          <cell r="B448" t="str">
            <v>770373301</v>
          </cell>
          <cell r="C448" t="str">
            <v>SERV.MANT.INTEGRAL DE EDIFIC.</v>
          </cell>
          <cell r="D448">
            <v>25264700</v>
          </cell>
          <cell r="E448">
            <v>4</v>
          </cell>
          <cell r="F448">
            <v>0</v>
          </cell>
          <cell r="G448">
            <v>-6316175</v>
          </cell>
        </row>
        <row r="449">
          <cell r="A449">
            <v>447</v>
          </cell>
          <cell r="B449" t="str">
            <v>777657100</v>
          </cell>
          <cell r="C449" t="str">
            <v>SERV.ODONT.ALCADE MORALES</v>
          </cell>
          <cell r="D449">
            <v>5770448</v>
          </cell>
          <cell r="E449">
            <v>3</v>
          </cell>
          <cell r="F449">
            <v>0</v>
          </cell>
          <cell r="G449">
            <v>-1923482.6666666667</v>
          </cell>
        </row>
        <row r="450">
          <cell r="A450">
            <v>448</v>
          </cell>
          <cell r="B450" t="str">
            <v>969795302</v>
          </cell>
          <cell r="C450" t="str">
            <v>SERV.OFTALMOL.LOS LEONES</v>
          </cell>
          <cell r="D450">
            <v>22438400</v>
          </cell>
          <cell r="E450">
            <v>4</v>
          </cell>
          <cell r="F450">
            <v>0</v>
          </cell>
          <cell r="G450">
            <v>-5609600</v>
          </cell>
        </row>
        <row r="451">
          <cell r="A451">
            <v>449</v>
          </cell>
          <cell r="B451" t="str">
            <v>616081012</v>
          </cell>
          <cell r="C451" t="str">
            <v>SERV.SALUD METROP.SUR HOSP.BARROS LUCO T.</v>
          </cell>
          <cell r="D451">
            <v>2376520</v>
          </cell>
          <cell r="E451">
            <v>1</v>
          </cell>
          <cell r="F451">
            <v>0</v>
          </cell>
          <cell r="G451">
            <v>-2376520</v>
          </cell>
        </row>
        <row r="452">
          <cell r="A452">
            <v>450</v>
          </cell>
          <cell r="B452" t="str">
            <v>616065009</v>
          </cell>
          <cell r="C452" t="str">
            <v>SERVICIO DE SALUD VALPARAISO SAN ANTONIO</v>
          </cell>
          <cell r="D452">
            <v>2675790</v>
          </cell>
          <cell r="E452">
            <v>1</v>
          </cell>
          <cell r="F452">
            <v>0</v>
          </cell>
          <cell r="G452">
            <v>-2675790</v>
          </cell>
        </row>
        <row r="453">
          <cell r="A453">
            <v>451</v>
          </cell>
          <cell r="B453" t="str">
            <v>760339709</v>
          </cell>
          <cell r="C453" t="str">
            <v>SERVICIOS CAMBEL HVAC CHILE LIMITADA</v>
          </cell>
          <cell r="D453">
            <v>17716720</v>
          </cell>
          <cell r="E453">
            <v>3</v>
          </cell>
          <cell r="F453">
            <v>0</v>
          </cell>
          <cell r="G453">
            <v>-5905573.333333333</v>
          </cell>
        </row>
        <row r="454">
          <cell r="A454">
            <v>452</v>
          </cell>
          <cell r="B454" t="str">
            <v>969805405</v>
          </cell>
          <cell r="C454" t="str">
            <v>SERVICIOS FULL TECHNOLOGY S.A.</v>
          </cell>
          <cell r="D454">
            <v>1172811</v>
          </cell>
          <cell r="E454">
            <v>1</v>
          </cell>
          <cell r="F454">
            <v>0</v>
          </cell>
          <cell r="G454">
            <v>-1172811</v>
          </cell>
        </row>
        <row r="455">
          <cell r="A455">
            <v>453</v>
          </cell>
          <cell r="B455" t="str">
            <v>966311401</v>
          </cell>
          <cell r="C455" t="str">
            <v>SERVICIOS INTEGRADOS DE SALUD</v>
          </cell>
          <cell r="D455">
            <v>148891</v>
          </cell>
          <cell r="E455">
            <v>1</v>
          </cell>
          <cell r="F455">
            <v>0</v>
          </cell>
          <cell r="G455">
            <v>-148891</v>
          </cell>
        </row>
        <row r="456">
          <cell r="A456">
            <v>454</v>
          </cell>
          <cell r="B456" t="str">
            <v>768050600</v>
          </cell>
          <cell r="C456" t="str">
            <v>SERVICIOS INTEGRALES INFORMATICOS P Y P LTDA</v>
          </cell>
          <cell r="D456">
            <v>69972</v>
          </cell>
          <cell r="E456">
            <v>1</v>
          </cell>
          <cell r="F456">
            <v>0</v>
          </cell>
          <cell r="G456">
            <v>-69972</v>
          </cell>
        </row>
        <row r="457">
          <cell r="A457">
            <v>455</v>
          </cell>
          <cell r="B457" t="str">
            <v>782667904</v>
          </cell>
          <cell r="C457" t="str">
            <v>SERVICIOS Y CONSTRUCCION LTDA.</v>
          </cell>
          <cell r="D457">
            <v>7729304</v>
          </cell>
          <cell r="E457">
            <v>3</v>
          </cell>
          <cell r="F457">
            <v>0</v>
          </cell>
          <cell r="G457">
            <v>-2576434.6666666665</v>
          </cell>
        </row>
        <row r="458">
          <cell r="A458">
            <v>456</v>
          </cell>
          <cell r="B458" t="str">
            <v>780548606</v>
          </cell>
          <cell r="C458" t="str">
            <v>SERVICIOS Y SERVICIOS LTDA</v>
          </cell>
          <cell r="D458">
            <v>1011952</v>
          </cell>
          <cell r="E458">
            <v>1</v>
          </cell>
          <cell r="F458">
            <v>0</v>
          </cell>
          <cell r="G458">
            <v>-1011952</v>
          </cell>
        </row>
        <row r="459">
          <cell r="A459">
            <v>457</v>
          </cell>
          <cell r="B459" t="str">
            <v>965690603</v>
          </cell>
          <cell r="C459" t="str">
            <v>SIAIRE S.A.</v>
          </cell>
          <cell r="D459">
            <v>1842352</v>
          </cell>
          <cell r="E459">
            <v>1</v>
          </cell>
          <cell r="F459">
            <v>0</v>
          </cell>
          <cell r="G459">
            <v>-1842352</v>
          </cell>
        </row>
        <row r="460">
          <cell r="A460">
            <v>458</v>
          </cell>
          <cell r="B460" t="str">
            <v>768764603</v>
          </cell>
          <cell r="C460" t="str">
            <v>SIEMENS MED.SOLUT.DIAGNOST.S.A</v>
          </cell>
          <cell r="D460">
            <v>5753722</v>
          </cell>
          <cell r="E460">
            <v>3</v>
          </cell>
          <cell r="F460">
            <v>0</v>
          </cell>
          <cell r="G460">
            <v>-1917907.3333333333</v>
          </cell>
        </row>
        <row r="461">
          <cell r="A461">
            <v>459</v>
          </cell>
          <cell r="B461" t="str">
            <v>94995000K</v>
          </cell>
          <cell r="C461" t="str">
            <v>SIEMENS S.A.</v>
          </cell>
          <cell r="D461">
            <v>62011792</v>
          </cell>
          <cell r="E461">
            <v>8</v>
          </cell>
          <cell r="F461">
            <v>0</v>
          </cell>
          <cell r="G461">
            <v>-7751474</v>
          </cell>
        </row>
        <row r="462">
          <cell r="A462">
            <v>460</v>
          </cell>
          <cell r="B462" t="str">
            <v>768178704</v>
          </cell>
          <cell r="C462" t="str">
            <v>SILMAG CHILE S.A.</v>
          </cell>
          <cell r="D462">
            <v>329036</v>
          </cell>
          <cell r="E462">
            <v>1</v>
          </cell>
          <cell r="F462">
            <v>0</v>
          </cell>
          <cell r="G462">
            <v>-329036</v>
          </cell>
        </row>
        <row r="463">
          <cell r="A463">
            <v>461</v>
          </cell>
          <cell r="B463" t="str">
            <v>965780300</v>
          </cell>
          <cell r="C463" t="str">
            <v>SIMECK</v>
          </cell>
          <cell r="D463">
            <v>10487470</v>
          </cell>
          <cell r="E463">
            <v>3</v>
          </cell>
          <cell r="F463">
            <v>0</v>
          </cell>
          <cell r="G463">
            <v>-3495823.3333333335</v>
          </cell>
        </row>
        <row r="464">
          <cell r="A464">
            <v>462</v>
          </cell>
          <cell r="B464" t="str">
            <v>968731904</v>
          </cell>
          <cell r="C464" t="str">
            <v>SINERGIA S.A</v>
          </cell>
          <cell r="D464">
            <v>150002</v>
          </cell>
          <cell r="E464">
            <v>1</v>
          </cell>
          <cell r="F464">
            <v>0</v>
          </cell>
          <cell r="G464">
            <v>-150002</v>
          </cell>
        </row>
        <row r="465">
          <cell r="A465">
            <v>463</v>
          </cell>
          <cell r="B465" t="str">
            <v>779770400</v>
          </cell>
          <cell r="C465" t="str">
            <v>SISTEMAS DE ALMACENAJE STOREX LTDA.</v>
          </cell>
          <cell r="D465">
            <v>787780</v>
          </cell>
          <cell r="E465">
            <v>1</v>
          </cell>
          <cell r="F465">
            <v>0</v>
          </cell>
          <cell r="G465">
            <v>-787780</v>
          </cell>
        </row>
        <row r="466">
          <cell r="A466">
            <v>464</v>
          </cell>
          <cell r="B466" t="str">
            <v>899820002</v>
          </cell>
          <cell r="C466" t="str">
            <v>SO.CO.DE ART.DE USO INDUST.LT</v>
          </cell>
          <cell r="D466">
            <v>3530058</v>
          </cell>
          <cell r="E466">
            <v>3</v>
          </cell>
          <cell r="F466">
            <v>0</v>
          </cell>
          <cell r="G466">
            <v>-1176686</v>
          </cell>
        </row>
        <row r="467">
          <cell r="A467">
            <v>465</v>
          </cell>
          <cell r="B467" t="str">
            <v>779439208</v>
          </cell>
          <cell r="C467" t="str">
            <v>SO.IM.Y EX.PRO.MED.CORLEANS SA</v>
          </cell>
          <cell r="D467">
            <v>1761200</v>
          </cell>
          <cell r="E467">
            <v>1</v>
          </cell>
          <cell r="F467">
            <v>0</v>
          </cell>
          <cell r="G467">
            <v>-1761200</v>
          </cell>
        </row>
        <row r="468">
          <cell r="A468">
            <v>466</v>
          </cell>
          <cell r="B468" t="str">
            <v>786480604</v>
          </cell>
          <cell r="C468" t="str">
            <v>SOC COMERCIAL DE VIDRIOS Y ALUMINIOS ESVIAL</v>
          </cell>
          <cell r="D468">
            <v>71400</v>
          </cell>
          <cell r="E468">
            <v>1</v>
          </cell>
          <cell r="F468">
            <v>0</v>
          </cell>
          <cell r="G468">
            <v>-71400</v>
          </cell>
        </row>
        <row r="469">
          <cell r="A469">
            <v>467</v>
          </cell>
          <cell r="B469" t="str">
            <v>771413803</v>
          </cell>
          <cell r="C469" t="str">
            <v>SOC. COMERCIAL DEL CANTO LTDA.</v>
          </cell>
          <cell r="D469">
            <v>58318053</v>
          </cell>
          <cell r="E469">
            <v>8</v>
          </cell>
          <cell r="F469">
            <v>0</v>
          </cell>
          <cell r="G469">
            <v>-7289756.625</v>
          </cell>
        </row>
        <row r="470">
          <cell r="A470">
            <v>468</v>
          </cell>
          <cell r="B470" t="str">
            <v>883379004</v>
          </cell>
          <cell r="C470" t="str">
            <v>SOC. DE SERVICIOS FEMAR LTDA</v>
          </cell>
          <cell r="D470">
            <v>1525104</v>
          </cell>
          <cell r="E470">
            <v>1</v>
          </cell>
          <cell r="F470">
            <v>0</v>
          </cell>
          <cell r="G470">
            <v>-1525104</v>
          </cell>
        </row>
        <row r="471">
          <cell r="A471">
            <v>469</v>
          </cell>
          <cell r="B471" t="str">
            <v>771908802</v>
          </cell>
          <cell r="C471" t="str">
            <v>SOC. IMPORT. OPTIVISION LTDA.</v>
          </cell>
          <cell r="D471">
            <v>378182</v>
          </cell>
          <cell r="E471">
            <v>1</v>
          </cell>
          <cell r="F471">
            <v>0</v>
          </cell>
          <cell r="G471">
            <v>-378182</v>
          </cell>
        </row>
        <row r="472">
          <cell r="A472">
            <v>470</v>
          </cell>
          <cell r="B472" t="str">
            <v>967549908</v>
          </cell>
          <cell r="C472" t="str">
            <v>SOC.COM.E IND.AQUA CHILE EDEN</v>
          </cell>
          <cell r="D472">
            <v>1454360</v>
          </cell>
          <cell r="E472">
            <v>1</v>
          </cell>
          <cell r="F472">
            <v>0</v>
          </cell>
          <cell r="G472">
            <v>-1454360</v>
          </cell>
        </row>
        <row r="473">
          <cell r="A473">
            <v>471</v>
          </cell>
          <cell r="B473" t="str">
            <v>776470104</v>
          </cell>
          <cell r="C473" t="str">
            <v>SOC.COM.MIHOVILOVIC HNOS Y OTR</v>
          </cell>
          <cell r="D473">
            <v>201642</v>
          </cell>
          <cell r="E473">
            <v>1</v>
          </cell>
          <cell r="F473">
            <v>0</v>
          </cell>
          <cell r="G473">
            <v>-201642</v>
          </cell>
        </row>
        <row r="474">
          <cell r="A474">
            <v>472</v>
          </cell>
          <cell r="B474" t="str">
            <v>772526709</v>
          </cell>
          <cell r="C474" t="str">
            <v>SOC.COM.NEIRA Y FONSECA LTDA.</v>
          </cell>
          <cell r="D474">
            <v>2559928</v>
          </cell>
          <cell r="E474">
            <v>1</v>
          </cell>
          <cell r="F474">
            <v>0</v>
          </cell>
          <cell r="G474">
            <v>-2559928</v>
          </cell>
        </row>
        <row r="475">
          <cell r="A475">
            <v>473</v>
          </cell>
          <cell r="B475" t="str">
            <v>772752601</v>
          </cell>
          <cell r="C475" t="str">
            <v>SOC.COMERCIAL DINACLOR LTDA</v>
          </cell>
          <cell r="D475">
            <v>511700</v>
          </cell>
          <cell r="E475">
            <v>1</v>
          </cell>
          <cell r="F475">
            <v>0</v>
          </cell>
          <cell r="G475">
            <v>-511700</v>
          </cell>
        </row>
        <row r="476">
          <cell r="A476">
            <v>474</v>
          </cell>
          <cell r="B476" t="str">
            <v>852071001</v>
          </cell>
          <cell r="C476" t="str">
            <v>SOC.DE DIFUSION DE MUSICA AMBIENTAL SCAMUSICA</v>
          </cell>
          <cell r="D476">
            <v>929236</v>
          </cell>
          <cell r="E476">
            <v>1</v>
          </cell>
          <cell r="F476">
            <v>0</v>
          </cell>
          <cell r="G476">
            <v>-929236</v>
          </cell>
        </row>
        <row r="477">
          <cell r="A477">
            <v>475</v>
          </cell>
          <cell r="B477" t="str">
            <v>968367102</v>
          </cell>
          <cell r="C477" t="str">
            <v>SOC.DE MEDICINA REPRODUCTIVA S.A.</v>
          </cell>
          <cell r="D477">
            <v>3195525</v>
          </cell>
          <cell r="E477">
            <v>3</v>
          </cell>
          <cell r="F477">
            <v>0</v>
          </cell>
          <cell r="G477">
            <v>-1065175</v>
          </cell>
        </row>
        <row r="478">
          <cell r="A478">
            <v>476</v>
          </cell>
          <cell r="B478" t="str">
            <v>760238902</v>
          </cell>
          <cell r="C478" t="str">
            <v>SOC.DE TRAN.Y AMB.GENESIS LTD</v>
          </cell>
          <cell r="D478">
            <v>3255965</v>
          </cell>
          <cell r="E478">
            <v>3</v>
          </cell>
          <cell r="F478">
            <v>0</v>
          </cell>
          <cell r="G478">
            <v>-1085321.6666666667</v>
          </cell>
        </row>
        <row r="479">
          <cell r="A479">
            <v>477</v>
          </cell>
          <cell r="B479" t="str">
            <v>967986402</v>
          </cell>
          <cell r="C479" t="str">
            <v>SOC.ENDOSCOPIOS S.A(ELIMINADO)</v>
          </cell>
          <cell r="D479">
            <v>147530</v>
          </cell>
          <cell r="E479">
            <v>1</v>
          </cell>
          <cell r="F479">
            <v>0</v>
          </cell>
          <cell r="G479">
            <v>-147530</v>
          </cell>
        </row>
        <row r="480">
          <cell r="A480">
            <v>478</v>
          </cell>
          <cell r="B480" t="str">
            <v>967011002</v>
          </cell>
          <cell r="C480" t="str">
            <v>SOC.HOTELERA HOTELTOUR S.A.</v>
          </cell>
          <cell r="D480">
            <v>-98100</v>
          </cell>
          <cell r="E480">
            <v>1</v>
          </cell>
          <cell r="F480">
            <v>0</v>
          </cell>
          <cell r="G480">
            <v>98100</v>
          </cell>
        </row>
        <row r="481">
          <cell r="A481">
            <v>479</v>
          </cell>
          <cell r="B481" t="str">
            <v>767388004</v>
          </cell>
          <cell r="C481" t="str">
            <v>SOC.INVERSIONES BIOTREX LTDA</v>
          </cell>
          <cell r="D481">
            <v>647360</v>
          </cell>
          <cell r="E481">
            <v>1</v>
          </cell>
          <cell r="F481">
            <v>0</v>
          </cell>
          <cell r="G481">
            <v>-647360</v>
          </cell>
        </row>
        <row r="482">
          <cell r="A482">
            <v>480</v>
          </cell>
          <cell r="B482" t="str">
            <v>809286002</v>
          </cell>
          <cell r="C482" t="str">
            <v>SOC.PANIF.LAS BRISAS LTDA.</v>
          </cell>
          <cell r="D482">
            <v>3291027</v>
          </cell>
          <cell r="E482">
            <v>3</v>
          </cell>
          <cell r="F482">
            <v>0</v>
          </cell>
          <cell r="G482">
            <v>-1097009</v>
          </cell>
        </row>
        <row r="483">
          <cell r="A483">
            <v>481</v>
          </cell>
          <cell r="B483" t="str">
            <v>760404802</v>
          </cell>
          <cell r="C483" t="str">
            <v>SOC.PRODIAGNOSTICA LIMITADA</v>
          </cell>
          <cell r="D483">
            <v>2709154</v>
          </cell>
          <cell r="E483">
            <v>1</v>
          </cell>
          <cell r="F483">
            <v>0</v>
          </cell>
          <cell r="G483">
            <v>-2709154</v>
          </cell>
        </row>
        <row r="484">
          <cell r="A484">
            <v>482</v>
          </cell>
          <cell r="B484" t="str">
            <v>774539107</v>
          </cell>
          <cell r="C484" t="str">
            <v>SOC.ROJAS Y GUERRERO LTDA</v>
          </cell>
          <cell r="D484">
            <v>85680</v>
          </cell>
          <cell r="E484">
            <v>1</v>
          </cell>
          <cell r="F484">
            <v>0</v>
          </cell>
          <cell r="G484">
            <v>-85680</v>
          </cell>
        </row>
        <row r="485">
          <cell r="A485">
            <v>483</v>
          </cell>
          <cell r="B485" t="str">
            <v>781477702</v>
          </cell>
          <cell r="C485" t="str">
            <v>SOCIEDAD COMERCIAL E INDUSTRIAL RED PRINT</v>
          </cell>
          <cell r="D485">
            <v>107098</v>
          </cell>
          <cell r="E485">
            <v>1</v>
          </cell>
          <cell r="F485">
            <v>0</v>
          </cell>
          <cell r="G485">
            <v>-107098</v>
          </cell>
        </row>
        <row r="486">
          <cell r="A486">
            <v>484</v>
          </cell>
          <cell r="B486" t="str">
            <v>772218702</v>
          </cell>
          <cell r="C486" t="str">
            <v>SOCIEDAD COMERCIAL SCHWARTZ LIMITADA</v>
          </cell>
          <cell r="D486">
            <v>257180</v>
          </cell>
          <cell r="E486">
            <v>1</v>
          </cell>
          <cell r="F486">
            <v>0</v>
          </cell>
          <cell r="G486">
            <v>-257180</v>
          </cell>
        </row>
        <row r="487">
          <cell r="A487">
            <v>485</v>
          </cell>
          <cell r="B487" t="str">
            <v>774089101</v>
          </cell>
          <cell r="C487" t="str">
            <v>SOCIEDAD HQ DIGITAL LTDA</v>
          </cell>
          <cell r="D487">
            <v>166600</v>
          </cell>
          <cell r="E487">
            <v>1</v>
          </cell>
          <cell r="F487">
            <v>0</v>
          </cell>
          <cell r="G487">
            <v>-166600</v>
          </cell>
        </row>
        <row r="488">
          <cell r="A488">
            <v>486</v>
          </cell>
          <cell r="B488" t="str">
            <v>764242300</v>
          </cell>
          <cell r="C488" t="str">
            <v>SOCIEDAD OEL EQUIPOS MEDICOS LIMITADA</v>
          </cell>
          <cell r="D488">
            <v>6490219</v>
          </cell>
          <cell r="E488">
            <v>3</v>
          </cell>
          <cell r="F488">
            <v>0</v>
          </cell>
          <cell r="G488">
            <v>-2163406.3333333335</v>
          </cell>
        </row>
        <row r="489">
          <cell r="A489">
            <v>487</v>
          </cell>
          <cell r="B489" t="str">
            <v>770039509</v>
          </cell>
          <cell r="C489" t="str">
            <v>SOLMEX LTDA.</v>
          </cell>
          <cell r="D489">
            <v>2046089</v>
          </cell>
          <cell r="E489">
            <v>1</v>
          </cell>
          <cell r="F489">
            <v>0</v>
          </cell>
          <cell r="G489">
            <v>-2046089</v>
          </cell>
        </row>
        <row r="490">
          <cell r="A490">
            <v>488</v>
          </cell>
          <cell r="B490" t="str">
            <v>781169706</v>
          </cell>
          <cell r="C490" t="str">
            <v>SOVIQUIN LTDA.</v>
          </cell>
          <cell r="D490">
            <v>20944</v>
          </cell>
          <cell r="E490">
            <v>1</v>
          </cell>
          <cell r="F490">
            <v>0</v>
          </cell>
          <cell r="G490">
            <v>-20944</v>
          </cell>
        </row>
        <row r="491">
          <cell r="A491">
            <v>489</v>
          </cell>
          <cell r="B491" t="str">
            <v>788744706</v>
          </cell>
          <cell r="C491" t="str">
            <v>STRYKER CHILE LTDA.</v>
          </cell>
          <cell r="D491">
            <v>30951900</v>
          </cell>
          <cell r="E491">
            <v>4</v>
          </cell>
          <cell r="F491">
            <v>0</v>
          </cell>
          <cell r="G491">
            <v>-7737975</v>
          </cell>
        </row>
        <row r="492">
          <cell r="A492">
            <v>490</v>
          </cell>
          <cell r="B492" t="str">
            <v>789246009</v>
          </cell>
          <cell r="C492" t="str">
            <v>SUPERMERCADO INDEPENDENCIA</v>
          </cell>
          <cell r="D492">
            <v>3816</v>
          </cell>
          <cell r="E492">
            <v>1</v>
          </cell>
          <cell r="F492">
            <v>0</v>
          </cell>
          <cell r="G492">
            <v>-3816</v>
          </cell>
        </row>
        <row r="493">
          <cell r="A493">
            <v>491</v>
          </cell>
          <cell r="B493" t="str">
            <v>995760800</v>
          </cell>
          <cell r="C493" t="str">
            <v>SURMEDICAL S.A.</v>
          </cell>
          <cell r="D493">
            <v>7932540</v>
          </cell>
          <cell r="E493">
            <v>3</v>
          </cell>
          <cell r="F493">
            <v>0</v>
          </cell>
          <cell r="G493">
            <v>-2644180</v>
          </cell>
        </row>
        <row r="494">
          <cell r="A494">
            <v>492</v>
          </cell>
          <cell r="B494" t="str">
            <v>93020000K</v>
          </cell>
          <cell r="C494" t="str">
            <v>TECNIGEN S.A.</v>
          </cell>
          <cell r="D494">
            <v>29275473</v>
          </cell>
          <cell r="E494">
            <v>4</v>
          </cell>
          <cell r="F494">
            <v>0</v>
          </cell>
          <cell r="G494">
            <v>-7318868.25</v>
          </cell>
        </row>
        <row r="495">
          <cell r="A495">
            <v>493</v>
          </cell>
          <cell r="B495" t="str">
            <v>966259507</v>
          </cell>
          <cell r="C495" t="str">
            <v>TECNIKA S.A.</v>
          </cell>
          <cell r="D495">
            <v>574442</v>
          </cell>
          <cell r="E495">
            <v>1</v>
          </cell>
          <cell r="F495">
            <v>0</v>
          </cell>
          <cell r="G495">
            <v>-574442</v>
          </cell>
        </row>
        <row r="496">
          <cell r="A496">
            <v>494</v>
          </cell>
          <cell r="B496" t="str">
            <v>884663008</v>
          </cell>
          <cell r="C496" t="str">
            <v>TECNOFARMA S.A.</v>
          </cell>
          <cell r="D496">
            <v>23836317</v>
          </cell>
          <cell r="E496">
            <v>4</v>
          </cell>
          <cell r="F496">
            <v>0</v>
          </cell>
          <cell r="G496">
            <v>-5959079.25</v>
          </cell>
        </row>
        <row r="497">
          <cell r="A497">
            <v>495</v>
          </cell>
          <cell r="B497" t="str">
            <v>878455002</v>
          </cell>
          <cell r="C497" t="str">
            <v>TELEFONICA MOVILES CHILE S.A.</v>
          </cell>
          <cell r="D497">
            <v>202950</v>
          </cell>
          <cell r="E497">
            <v>1</v>
          </cell>
          <cell r="F497">
            <v>0</v>
          </cell>
          <cell r="G497">
            <v>-202950</v>
          </cell>
        </row>
        <row r="498">
          <cell r="A498">
            <v>496</v>
          </cell>
          <cell r="B498" t="str">
            <v>957140009</v>
          </cell>
          <cell r="C498" t="str">
            <v>TELMEX SERV.EMPRESARIALES S.A</v>
          </cell>
          <cell r="D498">
            <v>236998</v>
          </cell>
          <cell r="E498">
            <v>1</v>
          </cell>
          <cell r="F498">
            <v>0</v>
          </cell>
          <cell r="G498">
            <v>-236998</v>
          </cell>
        </row>
        <row r="499">
          <cell r="A499">
            <v>497</v>
          </cell>
          <cell r="B499" t="str">
            <v>56907734</v>
          </cell>
          <cell r="C499" t="str">
            <v>TERESA SIRJA MU?OZ LEYTON</v>
          </cell>
          <cell r="D499">
            <v>4181508</v>
          </cell>
          <cell r="E499">
            <v>3</v>
          </cell>
          <cell r="F499">
            <v>0</v>
          </cell>
          <cell r="G499">
            <v>-1393836</v>
          </cell>
        </row>
        <row r="500">
          <cell r="A500">
            <v>498</v>
          </cell>
          <cell r="B500" t="str">
            <v>875906003</v>
          </cell>
          <cell r="C500" t="str">
            <v>TERUMO CHILE LTDA.</v>
          </cell>
          <cell r="D500">
            <v>50126396</v>
          </cell>
          <cell r="E500">
            <v>4</v>
          </cell>
          <cell r="F500">
            <v>0</v>
          </cell>
          <cell r="G500">
            <v>-12531599</v>
          </cell>
        </row>
        <row r="501">
          <cell r="A501">
            <v>499</v>
          </cell>
          <cell r="B501" t="str">
            <v>781470600</v>
          </cell>
          <cell r="C501" t="str">
            <v>TEXTIL Y COM. RIO BLANCO</v>
          </cell>
          <cell r="D501">
            <v>59262</v>
          </cell>
          <cell r="E501">
            <v>1</v>
          </cell>
          <cell r="F501">
            <v>0</v>
          </cell>
          <cell r="G501">
            <v>-59262</v>
          </cell>
        </row>
        <row r="502">
          <cell r="A502">
            <v>500</v>
          </cell>
          <cell r="B502" t="str">
            <v>995415801</v>
          </cell>
          <cell r="C502" t="str">
            <v>TIMBRES CHILE S.A.</v>
          </cell>
          <cell r="D502">
            <v>283222</v>
          </cell>
          <cell r="E502">
            <v>1</v>
          </cell>
          <cell r="F502">
            <v>0</v>
          </cell>
          <cell r="G502">
            <v>-283222</v>
          </cell>
        </row>
        <row r="503">
          <cell r="A503">
            <v>501</v>
          </cell>
          <cell r="B503" t="str">
            <v>770111404</v>
          </cell>
          <cell r="C503" t="str">
            <v>TRANSP.PRIV.MONUMENTAL LTDA</v>
          </cell>
          <cell r="D503">
            <v>443695</v>
          </cell>
          <cell r="E503">
            <v>1</v>
          </cell>
          <cell r="F503">
            <v>0</v>
          </cell>
          <cell r="G503">
            <v>-443695</v>
          </cell>
        </row>
        <row r="504">
          <cell r="A504">
            <v>502</v>
          </cell>
          <cell r="B504" t="str">
            <v>966263202</v>
          </cell>
          <cell r="C504" t="str">
            <v>TRANSPORTES LAS CONDES S.A.</v>
          </cell>
          <cell r="D504">
            <v>3795470</v>
          </cell>
          <cell r="E504">
            <v>3</v>
          </cell>
          <cell r="F504">
            <v>0</v>
          </cell>
          <cell r="G504">
            <v>-1265156.6666666667</v>
          </cell>
        </row>
        <row r="505">
          <cell r="A505">
            <v>503</v>
          </cell>
          <cell r="B505" t="str">
            <v>968022806</v>
          </cell>
          <cell r="C505" t="str">
            <v>TRANSVE S.A.</v>
          </cell>
          <cell r="D505">
            <v>122237</v>
          </cell>
          <cell r="E505">
            <v>1</v>
          </cell>
          <cell r="F505">
            <v>0</v>
          </cell>
          <cell r="G505">
            <v>-122237</v>
          </cell>
        </row>
        <row r="506">
          <cell r="A506">
            <v>504</v>
          </cell>
          <cell r="B506" t="str">
            <v>79540080K</v>
          </cell>
          <cell r="C506" t="str">
            <v>TRAUMASERVICE LTDA.</v>
          </cell>
          <cell r="D506">
            <v>3232278</v>
          </cell>
          <cell r="E506">
            <v>3</v>
          </cell>
          <cell r="F506">
            <v>0</v>
          </cell>
          <cell r="G506">
            <v>-1077426</v>
          </cell>
        </row>
        <row r="507">
          <cell r="A507">
            <v>505</v>
          </cell>
          <cell r="B507" t="str">
            <v>761288407</v>
          </cell>
          <cell r="C507" t="str">
            <v>TREMA DENTAL LIMITADA</v>
          </cell>
          <cell r="D507">
            <v>247972</v>
          </cell>
          <cell r="E507">
            <v>1</v>
          </cell>
          <cell r="F507">
            <v>0</v>
          </cell>
          <cell r="G507">
            <v>-247972</v>
          </cell>
        </row>
        <row r="508">
          <cell r="A508">
            <v>506</v>
          </cell>
          <cell r="B508" t="str">
            <v>760411108</v>
          </cell>
          <cell r="C508" t="str">
            <v>TSC MEDICINA NUCLEAR LTDA</v>
          </cell>
          <cell r="D508">
            <v>2437120</v>
          </cell>
          <cell r="E508">
            <v>1</v>
          </cell>
          <cell r="F508">
            <v>0</v>
          </cell>
          <cell r="G508">
            <v>-2437120</v>
          </cell>
        </row>
        <row r="509">
          <cell r="A509">
            <v>507</v>
          </cell>
          <cell r="B509" t="str">
            <v>965767509</v>
          </cell>
          <cell r="C509" t="str">
            <v>UNIC COMPANY CHILE S.A.</v>
          </cell>
          <cell r="D509">
            <v>120198392</v>
          </cell>
          <cell r="E509">
            <v>12</v>
          </cell>
          <cell r="F509">
            <v>6.0000000000000001E-3</v>
          </cell>
          <cell r="G509">
            <v>-10411461.322776936</v>
          </cell>
        </row>
        <row r="510">
          <cell r="A510">
            <v>508</v>
          </cell>
          <cell r="B510" t="str">
            <v>71500500K</v>
          </cell>
          <cell r="C510" t="str">
            <v>UNIVERSIDAD MAYOR</v>
          </cell>
          <cell r="D510">
            <v>695000</v>
          </cell>
          <cell r="E510">
            <v>1</v>
          </cell>
          <cell r="F510">
            <v>0</v>
          </cell>
          <cell r="G510">
            <v>-695000</v>
          </cell>
        </row>
        <row r="511">
          <cell r="A511">
            <v>509</v>
          </cell>
          <cell r="B511" t="str">
            <v>715401002</v>
          </cell>
          <cell r="C511" t="str">
            <v>UNIVERSIDAD NAC.ANDRES BELLO</v>
          </cell>
          <cell r="D511">
            <v>1511500</v>
          </cell>
          <cell r="E511">
            <v>1</v>
          </cell>
          <cell r="F511">
            <v>0</v>
          </cell>
          <cell r="G511">
            <v>-1511500</v>
          </cell>
        </row>
        <row r="512">
          <cell r="A512">
            <v>510</v>
          </cell>
          <cell r="B512" t="str">
            <v>763847403</v>
          </cell>
          <cell r="C512" t="str">
            <v>V Y F EDITORES LIMITADA</v>
          </cell>
          <cell r="D512">
            <v>1142400</v>
          </cell>
          <cell r="E512">
            <v>1</v>
          </cell>
          <cell r="F512">
            <v>0</v>
          </cell>
          <cell r="G512">
            <v>-1142400</v>
          </cell>
        </row>
        <row r="513">
          <cell r="A513">
            <v>511</v>
          </cell>
          <cell r="B513" t="str">
            <v>774632700</v>
          </cell>
          <cell r="C513" t="str">
            <v>VERMED EQUIPOS MEDICOS LTDA.</v>
          </cell>
          <cell r="D513">
            <v>3170160</v>
          </cell>
          <cell r="E513">
            <v>3</v>
          </cell>
          <cell r="F513">
            <v>0</v>
          </cell>
          <cell r="G513">
            <v>-1056720</v>
          </cell>
        </row>
        <row r="514">
          <cell r="A514">
            <v>512</v>
          </cell>
          <cell r="B514" t="str">
            <v>70624486</v>
          </cell>
          <cell r="C514" t="str">
            <v>VERONICA REYES PACHECO</v>
          </cell>
          <cell r="D514">
            <v>13635379</v>
          </cell>
          <cell r="E514">
            <v>3</v>
          </cell>
          <cell r="F514">
            <v>0</v>
          </cell>
          <cell r="G514">
            <v>-4545126.333333333</v>
          </cell>
        </row>
        <row r="515">
          <cell r="A515">
            <v>513</v>
          </cell>
          <cell r="B515" t="str">
            <v>775572604</v>
          </cell>
          <cell r="C515" t="str">
            <v>VESTUARIO DEPORTIVO Y PUBLICITARIO LTDA.</v>
          </cell>
          <cell r="D515">
            <v>1048985</v>
          </cell>
          <cell r="E515">
            <v>1</v>
          </cell>
          <cell r="F515">
            <v>0</v>
          </cell>
          <cell r="G515">
            <v>-1048985</v>
          </cell>
        </row>
        <row r="516">
          <cell r="A516">
            <v>514</v>
          </cell>
          <cell r="B516" t="str">
            <v>896293001</v>
          </cell>
          <cell r="C516" t="str">
            <v>VIDEOCORP INGENIERIA Y SERV.LT</v>
          </cell>
          <cell r="D516">
            <v>1820700</v>
          </cell>
          <cell r="E516">
            <v>1</v>
          </cell>
          <cell r="F516">
            <v>0</v>
          </cell>
          <cell r="G516">
            <v>-1820700</v>
          </cell>
        </row>
        <row r="517">
          <cell r="A517">
            <v>515</v>
          </cell>
          <cell r="B517" t="str">
            <v>66963578</v>
          </cell>
          <cell r="C517" t="str">
            <v>VILLAFA?A MORALES TOMAS SEGUND</v>
          </cell>
          <cell r="D517">
            <v>12572065</v>
          </cell>
          <cell r="E517">
            <v>3</v>
          </cell>
          <cell r="F517">
            <v>0</v>
          </cell>
          <cell r="G517">
            <v>-4190688.3333333335</v>
          </cell>
        </row>
        <row r="518">
          <cell r="A518">
            <v>516</v>
          </cell>
          <cell r="B518" t="str">
            <v>776656208</v>
          </cell>
          <cell r="C518" t="str">
            <v>VISUM SOCIEDAD ANONIMA</v>
          </cell>
          <cell r="D518">
            <v>3930000</v>
          </cell>
          <cell r="E518">
            <v>3</v>
          </cell>
          <cell r="F518">
            <v>0</v>
          </cell>
          <cell r="G518">
            <v>-1310000</v>
          </cell>
        </row>
        <row r="519">
          <cell r="A519">
            <v>517</v>
          </cell>
          <cell r="B519" t="str">
            <v>764078101</v>
          </cell>
          <cell r="C519" t="str">
            <v>VITAMINA WORK LIFE S.A.</v>
          </cell>
          <cell r="D519">
            <v>2435417</v>
          </cell>
          <cell r="E519">
            <v>1</v>
          </cell>
          <cell r="F519">
            <v>0</v>
          </cell>
          <cell r="G519">
            <v>-2435417</v>
          </cell>
        </row>
        <row r="520">
          <cell r="A520">
            <v>518</v>
          </cell>
          <cell r="B520" t="str">
            <v>107880143</v>
          </cell>
          <cell r="C520" t="str">
            <v>VIVANA DEL CARMEN PEREIRA CESPEDES</v>
          </cell>
          <cell r="D520">
            <v>158913</v>
          </cell>
          <cell r="E520">
            <v>1</v>
          </cell>
          <cell r="F520">
            <v>0</v>
          </cell>
          <cell r="G520">
            <v>-158913</v>
          </cell>
        </row>
        <row r="521">
          <cell r="A521">
            <v>519</v>
          </cell>
          <cell r="B521" t="str">
            <v>969459000</v>
          </cell>
          <cell r="C521" t="str">
            <v>WB WORK BEST CHILE S.A.</v>
          </cell>
          <cell r="D521">
            <v>89149</v>
          </cell>
          <cell r="E521">
            <v>1</v>
          </cell>
          <cell r="F521">
            <v>0</v>
          </cell>
          <cell r="G521">
            <v>-89149</v>
          </cell>
        </row>
        <row r="522">
          <cell r="A522">
            <v>520</v>
          </cell>
          <cell r="B522" t="str">
            <v>787017401</v>
          </cell>
          <cell r="C522" t="str">
            <v>WURTH CHILE LIMITADA</v>
          </cell>
          <cell r="D522">
            <v>1611587</v>
          </cell>
          <cell r="E522">
            <v>1</v>
          </cell>
          <cell r="F522">
            <v>0</v>
          </cell>
          <cell r="G522">
            <v>-1611587</v>
          </cell>
        </row>
        <row r="523">
          <cell r="A523">
            <v>521</v>
          </cell>
          <cell r="B523" t="str">
            <v>933600009</v>
          </cell>
          <cell r="C523" t="str">
            <v>XEROX DE CHILE S.A.</v>
          </cell>
          <cell r="D523">
            <v>2570995</v>
          </cell>
          <cell r="E523">
            <v>1</v>
          </cell>
          <cell r="F523">
            <v>0</v>
          </cell>
          <cell r="G523">
            <v>-2570995</v>
          </cell>
        </row>
        <row r="524">
          <cell r="A524">
            <v>522</v>
          </cell>
          <cell r="B524" t="str">
            <v>77692380K</v>
          </cell>
          <cell r="C524" t="str">
            <v>XIMENA MUNOZ FUENZALIDA Y COMPANIA LIMITADA</v>
          </cell>
          <cell r="D524">
            <v>280000</v>
          </cell>
          <cell r="E524">
            <v>1</v>
          </cell>
          <cell r="F524">
            <v>0</v>
          </cell>
          <cell r="G524">
            <v>-280000</v>
          </cell>
        </row>
        <row r="525">
          <cell r="A525">
            <v>523</v>
          </cell>
          <cell r="B525" t="str">
            <v>773624704</v>
          </cell>
          <cell r="C525" t="str">
            <v>YUONG Y MANRIQUEZ LTDA.</v>
          </cell>
          <cell r="D525">
            <v>29750</v>
          </cell>
          <cell r="E525">
            <v>1</v>
          </cell>
          <cell r="F525">
            <v>0</v>
          </cell>
          <cell r="G525">
            <v>-29750</v>
          </cell>
        </row>
      </sheetData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W852"/>
  <sheetViews>
    <sheetView tabSelected="1" zoomScale="75" zoomScaleNormal="75" workbookViewId="0">
      <pane xSplit="7" ySplit="5" topLeftCell="H7" activePane="bottomRight" state="frozen"/>
      <selection activeCell="G813" sqref="G813"/>
      <selection pane="topRight" activeCell="G813" sqref="G813"/>
      <selection pane="bottomLeft" activeCell="G813" sqref="G813"/>
      <selection pane="bottomRight" activeCell="H2" sqref="H2"/>
    </sheetView>
  </sheetViews>
  <sheetFormatPr baseColWidth="10" defaultRowHeight="15.6" outlineLevelRow="5"/>
  <cols>
    <col min="1" max="1" width="6.5546875" style="1" hidden="1" customWidth="1"/>
    <col min="2" max="2" width="9.5546875" style="1" bestFit="1" customWidth="1"/>
    <col min="3" max="3" width="4.6640625" style="1" customWidth="1"/>
    <col min="4" max="4" width="4.33203125" style="1" customWidth="1"/>
    <col min="5" max="5" width="5.5546875" style="1" customWidth="1"/>
    <col min="6" max="6" width="15.33203125" style="1" customWidth="1"/>
    <col min="7" max="7" width="47.77734375" style="1" customWidth="1"/>
    <col min="8" max="13" width="20.77734375" style="167" customWidth="1"/>
    <col min="14" max="15" width="20.77734375" style="166" customWidth="1"/>
    <col min="16" max="16" width="16" style="1" bestFit="1" customWidth="1"/>
    <col min="17" max="19" width="11.5546875" style="1"/>
    <col min="20" max="20" width="15.33203125" style="1" hidden="1" customWidth="1"/>
    <col min="21" max="21" width="12.33203125" style="1" hidden="1" customWidth="1"/>
    <col min="22" max="22" width="15" style="1" hidden="1" customWidth="1"/>
    <col min="23" max="23" width="0" style="1" hidden="1" customWidth="1"/>
    <col min="24" max="252" width="11.5546875" style="1"/>
    <col min="253" max="253" width="6.5546875" style="1" bestFit="1" customWidth="1"/>
    <col min="254" max="254" width="4.5546875" style="1" customWidth="1"/>
    <col min="255" max="255" width="4.6640625" style="1" customWidth="1"/>
    <col min="256" max="256" width="4.33203125" style="1" customWidth="1"/>
    <col min="257" max="257" width="5.5546875" style="1" customWidth="1"/>
    <col min="258" max="258" width="15.33203125" style="1" customWidth="1"/>
    <col min="259" max="259" width="57.6640625" style="1" customWidth="1"/>
    <col min="260" max="263" width="17.6640625" style="1" customWidth="1"/>
    <col min="264" max="264" width="7.6640625" style="1" customWidth="1"/>
    <col min="265" max="265" width="15.88671875" style="1" customWidth="1"/>
    <col min="266" max="266" width="13.88671875" style="1" customWidth="1"/>
    <col min="267" max="267" width="13.6640625" style="1" customWidth="1"/>
    <col min="268" max="268" width="15.6640625" style="1" customWidth="1"/>
    <col min="269" max="269" width="4.6640625" style="1" customWidth="1"/>
    <col min="270" max="270" width="13" style="1" customWidth="1"/>
    <col min="271" max="508" width="11.5546875" style="1"/>
    <col min="509" max="509" width="6.5546875" style="1" bestFit="1" customWidth="1"/>
    <col min="510" max="510" width="4.5546875" style="1" customWidth="1"/>
    <col min="511" max="511" width="4.6640625" style="1" customWidth="1"/>
    <col min="512" max="512" width="4.33203125" style="1" customWidth="1"/>
    <col min="513" max="513" width="5.5546875" style="1" customWidth="1"/>
    <col min="514" max="514" width="15.33203125" style="1" customWidth="1"/>
    <col min="515" max="515" width="57.6640625" style="1" customWidth="1"/>
    <col min="516" max="519" width="17.6640625" style="1" customWidth="1"/>
    <col min="520" max="520" width="7.6640625" style="1" customWidth="1"/>
    <col min="521" max="521" width="15.88671875" style="1" customWidth="1"/>
    <col min="522" max="522" width="13.88671875" style="1" customWidth="1"/>
    <col min="523" max="523" width="13.6640625" style="1" customWidth="1"/>
    <col min="524" max="524" width="15.6640625" style="1" customWidth="1"/>
    <col min="525" max="525" width="4.6640625" style="1" customWidth="1"/>
    <col min="526" max="526" width="13" style="1" customWidth="1"/>
    <col min="527" max="764" width="11.5546875" style="1"/>
    <col min="765" max="765" width="6.5546875" style="1" bestFit="1" customWidth="1"/>
    <col min="766" max="766" width="4.5546875" style="1" customWidth="1"/>
    <col min="767" max="767" width="4.6640625" style="1" customWidth="1"/>
    <col min="768" max="768" width="4.33203125" style="1" customWidth="1"/>
    <col min="769" max="769" width="5.5546875" style="1" customWidth="1"/>
    <col min="770" max="770" width="15.33203125" style="1" customWidth="1"/>
    <col min="771" max="771" width="57.6640625" style="1" customWidth="1"/>
    <col min="772" max="775" width="17.6640625" style="1" customWidth="1"/>
    <col min="776" max="776" width="7.6640625" style="1" customWidth="1"/>
    <col min="777" max="777" width="15.88671875" style="1" customWidth="1"/>
    <col min="778" max="778" width="13.88671875" style="1" customWidth="1"/>
    <col min="779" max="779" width="13.6640625" style="1" customWidth="1"/>
    <col min="780" max="780" width="15.6640625" style="1" customWidth="1"/>
    <col min="781" max="781" width="4.6640625" style="1" customWidth="1"/>
    <col min="782" max="782" width="13" style="1" customWidth="1"/>
    <col min="783" max="1020" width="11.5546875" style="1"/>
    <col min="1021" max="1021" width="6.5546875" style="1" bestFit="1" customWidth="1"/>
    <col min="1022" max="1022" width="4.5546875" style="1" customWidth="1"/>
    <col min="1023" max="1023" width="4.6640625" style="1" customWidth="1"/>
    <col min="1024" max="1024" width="4.33203125" style="1" customWidth="1"/>
    <col min="1025" max="1025" width="5.5546875" style="1" customWidth="1"/>
    <col min="1026" max="1026" width="15.33203125" style="1" customWidth="1"/>
    <col min="1027" max="1027" width="57.6640625" style="1" customWidth="1"/>
    <col min="1028" max="1031" width="17.6640625" style="1" customWidth="1"/>
    <col min="1032" max="1032" width="7.6640625" style="1" customWidth="1"/>
    <col min="1033" max="1033" width="15.88671875" style="1" customWidth="1"/>
    <col min="1034" max="1034" width="13.88671875" style="1" customWidth="1"/>
    <col min="1035" max="1035" width="13.6640625" style="1" customWidth="1"/>
    <col min="1036" max="1036" width="15.6640625" style="1" customWidth="1"/>
    <col min="1037" max="1037" width="4.6640625" style="1" customWidth="1"/>
    <col min="1038" max="1038" width="13" style="1" customWidth="1"/>
    <col min="1039" max="1276" width="11.5546875" style="1"/>
    <col min="1277" max="1277" width="6.5546875" style="1" bestFit="1" customWidth="1"/>
    <col min="1278" max="1278" width="4.5546875" style="1" customWidth="1"/>
    <col min="1279" max="1279" width="4.6640625" style="1" customWidth="1"/>
    <col min="1280" max="1280" width="4.33203125" style="1" customWidth="1"/>
    <col min="1281" max="1281" width="5.5546875" style="1" customWidth="1"/>
    <col min="1282" max="1282" width="15.33203125" style="1" customWidth="1"/>
    <col min="1283" max="1283" width="57.6640625" style="1" customWidth="1"/>
    <col min="1284" max="1287" width="17.6640625" style="1" customWidth="1"/>
    <col min="1288" max="1288" width="7.6640625" style="1" customWidth="1"/>
    <col min="1289" max="1289" width="15.88671875" style="1" customWidth="1"/>
    <col min="1290" max="1290" width="13.88671875" style="1" customWidth="1"/>
    <col min="1291" max="1291" width="13.6640625" style="1" customWidth="1"/>
    <col min="1292" max="1292" width="15.6640625" style="1" customWidth="1"/>
    <col min="1293" max="1293" width="4.6640625" style="1" customWidth="1"/>
    <col min="1294" max="1294" width="13" style="1" customWidth="1"/>
    <col min="1295" max="1532" width="11.5546875" style="1"/>
    <col min="1533" max="1533" width="6.5546875" style="1" bestFit="1" customWidth="1"/>
    <col min="1534" max="1534" width="4.5546875" style="1" customWidth="1"/>
    <col min="1535" max="1535" width="4.6640625" style="1" customWidth="1"/>
    <col min="1536" max="1536" width="4.33203125" style="1" customWidth="1"/>
    <col min="1537" max="1537" width="5.5546875" style="1" customWidth="1"/>
    <col min="1538" max="1538" width="15.33203125" style="1" customWidth="1"/>
    <col min="1539" max="1539" width="57.6640625" style="1" customWidth="1"/>
    <col min="1540" max="1543" width="17.6640625" style="1" customWidth="1"/>
    <col min="1544" max="1544" width="7.6640625" style="1" customWidth="1"/>
    <col min="1545" max="1545" width="15.88671875" style="1" customWidth="1"/>
    <col min="1546" max="1546" width="13.88671875" style="1" customWidth="1"/>
    <col min="1547" max="1547" width="13.6640625" style="1" customWidth="1"/>
    <col min="1548" max="1548" width="15.6640625" style="1" customWidth="1"/>
    <col min="1549" max="1549" width="4.6640625" style="1" customWidth="1"/>
    <col min="1550" max="1550" width="13" style="1" customWidth="1"/>
    <col min="1551" max="1788" width="11.5546875" style="1"/>
    <col min="1789" max="1789" width="6.5546875" style="1" bestFit="1" customWidth="1"/>
    <col min="1790" max="1790" width="4.5546875" style="1" customWidth="1"/>
    <col min="1791" max="1791" width="4.6640625" style="1" customWidth="1"/>
    <col min="1792" max="1792" width="4.33203125" style="1" customWidth="1"/>
    <col min="1793" max="1793" width="5.5546875" style="1" customWidth="1"/>
    <col min="1794" max="1794" width="15.33203125" style="1" customWidth="1"/>
    <col min="1795" max="1795" width="57.6640625" style="1" customWidth="1"/>
    <col min="1796" max="1799" width="17.6640625" style="1" customWidth="1"/>
    <col min="1800" max="1800" width="7.6640625" style="1" customWidth="1"/>
    <col min="1801" max="1801" width="15.88671875" style="1" customWidth="1"/>
    <col min="1802" max="1802" width="13.88671875" style="1" customWidth="1"/>
    <col min="1803" max="1803" width="13.6640625" style="1" customWidth="1"/>
    <col min="1804" max="1804" width="15.6640625" style="1" customWidth="1"/>
    <col min="1805" max="1805" width="4.6640625" style="1" customWidth="1"/>
    <col min="1806" max="1806" width="13" style="1" customWidth="1"/>
    <col min="1807" max="2044" width="11.5546875" style="1"/>
    <col min="2045" max="2045" width="6.5546875" style="1" bestFit="1" customWidth="1"/>
    <col min="2046" max="2046" width="4.5546875" style="1" customWidth="1"/>
    <col min="2047" max="2047" width="4.6640625" style="1" customWidth="1"/>
    <col min="2048" max="2048" width="4.33203125" style="1" customWidth="1"/>
    <col min="2049" max="2049" width="5.5546875" style="1" customWidth="1"/>
    <col min="2050" max="2050" width="15.33203125" style="1" customWidth="1"/>
    <col min="2051" max="2051" width="57.6640625" style="1" customWidth="1"/>
    <col min="2052" max="2055" width="17.6640625" style="1" customWidth="1"/>
    <col min="2056" max="2056" width="7.6640625" style="1" customWidth="1"/>
    <col min="2057" max="2057" width="15.88671875" style="1" customWidth="1"/>
    <col min="2058" max="2058" width="13.88671875" style="1" customWidth="1"/>
    <col min="2059" max="2059" width="13.6640625" style="1" customWidth="1"/>
    <col min="2060" max="2060" width="15.6640625" style="1" customWidth="1"/>
    <col min="2061" max="2061" width="4.6640625" style="1" customWidth="1"/>
    <col min="2062" max="2062" width="13" style="1" customWidth="1"/>
    <col min="2063" max="2300" width="11.5546875" style="1"/>
    <col min="2301" max="2301" width="6.5546875" style="1" bestFit="1" customWidth="1"/>
    <col min="2302" max="2302" width="4.5546875" style="1" customWidth="1"/>
    <col min="2303" max="2303" width="4.6640625" style="1" customWidth="1"/>
    <col min="2304" max="2304" width="4.33203125" style="1" customWidth="1"/>
    <col min="2305" max="2305" width="5.5546875" style="1" customWidth="1"/>
    <col min="2306" max="2306" width="15.33203125" style="1" customWidth="1"/>
    <col min="2307" max="2307" width="57.6640625" style="1" customWidth="1"/>
    <col min="2308" max="2311" width="17.6640625" style="1" customWidth="1"/>
    <col min="2312" max="2312" width="7.6640625" style="1" customWidth="1"/>
    <col min="2313" max="2313" width="15.88671875" style="1" customWidth="1"/>
    <col min="2314" max="2314" width="13.88671875" style="1" customWidth="1"/>
    <col min="2315" max="2315" width="13.6640625" style="1" customWidth="1"/>
    <col min="2316" max="2316" width="15.6640625" style="1" customWidth="1"/>
    <col min="2317" max="2317" width="4.6640625" style="1" customWidth="1"/>
    <col min="2318" max="2318" width="13" style="1" customWidth="1"/>
    <col min="2319" max="2556" width="11.5546875" style="1"/>
    <col min="2557" max="2557" width="6.5546875" style="1" bestFit="1" customWidth="1"/>
    <col min="2558" max="2558" width="4.5546875" style="1" customWidth="1"/>
    <col min="2559" max="2559" width="4.6640625" style="1" customWidth="1"/>
    <col min="2560" max="2560" width="4.33203125" style="1" customWidth="1"/>
    <col min="2561" max="2561" width="5.5546875" style="1" customWidth="1"/>
    <col min="2562" max="2562" width="15.33203125" style="1" customWidth="1"/>
    <col min="2563" max="2563" width="57.6640625" style="1" customWidth="1"/>
    <col min="2564" max="2567" width="17.6640625" style="1" customWidth="1"/>
    <col min="2568" max="2568" width="7.6640625" style="1" customWidth="1"/>
    <col min="2569" max="2569" width="15.88671875" style="1" customWidth="1"/>
    <col min="2570" max="2570" width="13.88671875" style="1" customWidth="1"/>
    <col min="2571" max="2571" width="13.6640625" style="1" customWidth="1"/>
    <col min="2572" max="2572" width="15.6640625" style="1" customWidth="1"/>
    <col min="2573" max="2573" width="4.6640625" style="1" customWidth="1"/>
    <col min="2574" max="2574" width="13" style="1" customWidth="1"/>
    <col min="2575" max="2812" width="11.5546875" style="1"/>
    <col min="2813" max="2813" width="6.5546875" style="1" bestFit="1" customWidth="1"/>
    <col min="2814" max="2814" width="4.5546875" style="1" customWidth="1"/>
    <col min="2815" max="2815" width="4.6640625" style="1" customWidth="1"/>
    <col min="2816" max="2816" width="4.33203125" style="1" customWidth="1"/>
    <col min="2817" max="2817" width="5.5546875" style="1" customWidth="1"/>
    <col min="2818" max="2818" width="15.33203125" style="1" customWidth="1"/>
    <col min="2819" max="2819" width="57.6640625" style="1" customWidth="1"/>
    <col min="2820" max="2823" width="17.6640625" style="1" customWidth="1"/>
    <col min="2824" max="2824" width="7.6640625" style="1" customWidth="1"/>
    <col min="2825" max="2825" width="15.88671875" style="1" customWidth="1"/>
    <col min="2826" max="2826" width="13.88671875" style="1" customWidth="1"/>
    <col min="2827" max="2827" width="13.6640625" style="1" customWidth="1"/>
    <col min="2828" max="2828" width="15.6640625" style="1" customWidth="1"/>
    <col min="2829" max="2829" width="4.6640625" style="1" customWidth="1"/>
    <col min="2830" max="2830" width="13" style="1" customWidth="1"/>
    <col min="2831" max="3068" width="11.5546875" style="1"/>
    <col min="3069" max="3069" width="6.5546875" style="1" bestFit="1" customWidth="1"/>
    <col min="3070" max="3070" width="4.5546875" style="1" customWidth="1"/>
    <col min="3071" max="3071" width="4.6640625" style="1" customWidth="1"/>
    <col min="3072" max="3072" width="4.33203125" style="1" customWidth="1"/>
    <col min="3073" max="3073" width="5.5546875" style="1" customWidth="1"/>
    <col min="3074" max="3074" width="15.33203125" style="1" customWidth="1"/>
    <col min="3075" max="3075" width="57.6640625" style="1" customWidth="1"/>
    <col min="3076" max="3079" width="17.6640625" style="1" customWidth="1"/>
    <col min="3080" max="3080" width="7.6640625" style="1" customWidth="1"/>
    <col min="3081" max="3081" width="15.88671875" style="1" customWidth="1"/>
    <col min="3082" max="3082" width="13.88671875" style="1" customWidth="1"/>
    <col min="3083" max="3083" width="13.6640625" style="1" customWidth="1"/>
    <col min="3084" max="3084" width="15.6640625" style="1" customWidth="1"/>
    <col min="3085" max="3085" width="4.6640625" style="1" customWidth="1"/>
    <col min="3086" max="3086" width="13" style="1" customWidth="1"/>
    <col min="3087" max="3324" width="11.5546875" style="1"/>
    <col min="3325" max="3325" width="6.5546875" style="1" bestFit="1" customWidth="1"/>
    <col min="3326" max="3326" width="4.5546875" style="1" customWidth="1"/>
    <col min="3327" max="3327" width="4.6640625" style="1" customWidth="1"/>
    <col min="3328" max="3328" width="4.33203125" style="1" customWidth="1"/>
    <col min="3329" max="3329" width="5.5546875" style="1" customWidth="1"/>
    <col min="3330" max="3330" width="15.33203125" style="1" customWidth="1"/>
    <col min="3331" max="3331" width="57.6640625" style="1" customWidth="1"/>
    <col min="3332" max="3335" width="17.6640625" style="1" customWidth="1"/>
    <col min="3336" max="3336" width="7.6640625" style="1" customWidth="1"/>
    <col min="3337" max="3337" width="15.88671875" style="1" customWidth="1"/>
    <col min="3338" max="3338" width="13.88671875" style="1" customWidth="1"/>
    <col min="3339" max="3339" width="13.6640625" style="1" customWidth="1"/>
    <col min="3340" max="3340" width="15.6640625" style="1" customWidth="1"/>
    <col min="3341" max="3341" width="4.6640625" style="1" customWidth="1"/>
    <col min="3342" max="3342" width="13" style="1" customWidth="1"/>
    <col min="3343" max="3580" width="11.5546875" style="1"/>
    <col min="3581" max="3581" width="6.5546875" style="1" bestFit="1" customWidth="1"/>
    <col min="3582" max="3582" width="4.5546875" style="1" customWidth="1"/>
    <col min="3583" max="3583" width="4.6640625" style="1" customWidth="1"/>
    <col min="3584" max="3584" width="4.33203125" style="1" customWidth="1"/>
    <col min="3585" max="3585" width="5.5546875" style="1" customWidth="1"/>
    <col min="3586" max="3586" width="15.33203125" style="1" customWidth="1"/>
    <col min="3587" max="3587" width="57.6640625" style="1" customWidth="1"/>
    <col min="3588" max="3591" width="17.6640625" style="1" customWidth="1"/>
    <col min="3592" max="3592" width="7.6640625" style="1" customWidth="1"/>
    <col min="3593" max="3593" width="15.88671875" style="1" customWidth="1"/>
    <col min="3594" max="3594" width="13.88671875" style="1" customWidth="1"/>
    <col min="3595" max="3595" width="13.6640625" style="1" customWidth="1"/>
    <col min="3596" max="3596" width="15.6640625" style="1" customWidth="1"/>
    <col min="3597" max="3597" width="4.6640625" style="1" customWidth="1"/>
    <col min="3598" max="3598" width="13" style="1" customWidth="1"/>
    <col min="3599" max="3836" width="11.5546875" style="1"/>
    <col min="3837" max="3837" width="6.5546875" style="1" bestFit="1" customWidth="1"/>
    <col min="3838" max="3838" width="4.5546875" style="1" customWidth="1"/>
    <col min="3839" max="3839" width="4.6640625" style="1" customWidth="1"/>
    <col min="3840" max="3840" width="4.33203125" style="1" customWidth="1"/>
    <col min="3841" max="3841" width="5.5546875" style="1" customWidth="1"/>
    <col min="3842" max="3842" width="15.33203125" style="1" customWidth="1"/>
    <col min="3843" max="3843" width="57.6640625" style="1" customWidth="1"/>
    <col min="3844" max="3847" width="17.6640625" style="1" customWidth="1"/>
    <col min="3848" max="3848" width="7.6640625" style="1" customWidth="1"/>
    <col min="3849" max="3849" width="15.88671875" style="1" customWidth="1"/>
    <col min="3850" max="3850" width="13.88671875" style="1" customWidth="1"/>
    <col min="3851" max="3851" width="13.6640625" style="1" customWidth="1"/>
    <col min="3852" max="3852" width="15.6640625" style="1" customWidth="1"/>
    <col min="3853" max="3853" width="4.6640625" style="1" customWidth="1"/>
    <col min="3854" max="3854" width="13" style="1" customWidth="1"/>
    <col min="3855" max="4092" width="11.5546875" style="1"/>
    <col min="4093" max="4093" width="6.5546875" style="1" bestFit="1" customWidth="1"/>
    <col min="4094" max="4094" width="4.5546875" style="1" customWidth="1"/>
    <col min="4095" max="4095" width="4.6640625" style="1" customWidth="1"/>
    <col min="4096" max="4096" width="4.33203125" style="1" customWidth="1"/>
    <col min="4097" max="4097" width="5.5546875" style="1" customWidth="1"/>
    <col min="4098" max="4098" width="15.33203125" style="1" customWidth="1"/>
    <col min="4099" max="4099" width="57.6640625" style="1" customWidth="1"/>
    <col min="4100" max="4103" width="17.6640625" style="1" customWidth="1"/>
    <col min="4104" max="4104" width="7.6640625" style="1" customWidth="1"/>
    <col min="4105" max="4105" width="15.88671875" style="1" customWidth="1"/>
    <col min="4106" max="4106" width="13.88671875" style="1" customWidth="1"/>
    <col min="4107" max="4107" width="13.6640625" style="1" customWidth="1"/>
    <col min="4108" max="4108" width="15.6640625" style="1" customWidth="1"/>
    <col min="4109" max="4109" width="4.6640625" style="1" customWidth="1"/>
    <col min="4110" max="4110" width="13" style="1" customWidth="1"/>
    <col min="4111" max="4348" width="11.5546875" style="1"/>
    <col min="4349" max="4349" width="6.5546875" style="1" bestFit="1" customWidth="1"/>
    <col min="4350" max="4350" width="4.5546875" style="1" customWidth="1"/>
    <col min="4351" max="4351" width="4.6640625" style="1" customWidth="1"/>
    <col min="4352" max="4352" width="4.33203125" style="1" customWidth="1"/>
    <col min="4353" max="4353" width="5.5546875" style="1" customWidth="1"/>
    <col min="4354" max="4354" width="15.33203125" style="1" customWidth="1"/>
    <col min="4355" max="4355" width="57.6640625" style="1" customWidth="1"/>
    <col min="4356" max="4359" width="17.6640625" style="1" customWidth="1"/>
    <col min="4360" max="4360" width="7.6640625" style="1" customWidth="1"/>
    <col min="4361" max="4361" width="15.88671875" style="1" customWidth="1"/>
    <col min="4362" max="4362" width="13.88671875" style="1" customWidth="1"/>
    <col min="4363" max="4363" width="13.6640625" style="1" customWidth="1"/>
    <col min="4364" max="4364" width="15.6640625" style="1" customWidth="1"/>
    <col min="4365" max="4365" width="4.6640625" style="1" customWidth="1"/>
    <col min="4366" max="4366" width="13" style="1" customWidth="1"/>
    <col min="4367" max="4604" width="11.5546875" style="1"/>
    <col min="4605" max="4605" width="6.5546875" style="1" bestFit="1" customWidth="1"/>
    <col min="4606" max="4606" width="4.5546875" style="1" customWidth="1"/>
    <col min="4607" max="4607" width="4.6640625" style="1" customWidth="1"/>
    <col min="4608" max="4608" width="4.33203125" style="1" customWidth="1"/>
    <col min="4609" max="4609" width="5.5546875" style="1" customWidth="1"/>
    <col min="4610" max="4610" width="15.33203125" style="1" customWidth="1"/>
    <col min="4611" max="4611" width="57.6640625" style="1" customWidth="1"/>
    <col min="4612" max="4615" width="17.6640625" style="1" customWidth="1"/>
    <col min="4616" max="4616" width="7.6640625" style="1" customWidth="1"/>
    <col min="4617" max="4617" width="15.88671875" style="1" customWidth="1"/>
    <col min="4618" max="4618" width="13.88671875" style="1" customWidth="1"/>
    <col min="4619" max="4619" width="13.6640625" style="1" customWidth="1"/>
    <col min="4620" max="4620" width="15.6640625" style="1" customWidth="1"/>
    <col min="4621" max="4621" width="4.6640625" style="1" customWidth="1"/>
    <col min="4622" max="4622" width="13" style="1" customWidth="1"/>
    <col min="4623" max="4860" width="11.5546875" style="1"/>
    <col min="4861" max="4861" width="6.5546875" style="1" bestFit="1" customWidth="1"/>
    <col min="4862" max="4862" width="4.5546875" style="1" customWidth="1"/>
    <col min="4863" max="4863" width="4.6640625" style="1" customWidth="1"/>
    <col min="4864" max="4864" width="4.33203125" style="1" customWidth="1"/>
    <col min="4865" max="4865" width="5.5546875" style="1" customWidth="1"/>
    <col min="4866" max="4866" width="15.33203125" style="1" customWidth="1"/>
    <col min="4867" max="4867" width="57.6640625" style="1" customWidth="1"/>
    <col min="4868" max="4871" width="17.6640625" style="1" customWidth="1"/>
    <col min="4872" max="4872" width="7.6640625" style="1" customWidth="1"/>
    <col min="4873" max="4873" width="15.88671875" style="1" customWidth="1"/>
    <col min="4874" max="4874" width="13.88671875" style="1" customWidth="1"/>
    <col min="4875" max="4875" width="13.6640625" style="1" customWidth="1"/>
    <col min="4876" max="4876" width="15.6640625" style="1" customWidth="1"/>
    <col min="4877" max="4877" width="4.6640625" style="1" customWidth="1"/>
    <col min="4878" max="4878" width="13" style="1" customWidth="1"/>
    <col min="4879" max="5116" width="11.5546875" style="1"/>
    <col min="5117" max="5117" width="6.5546875" style="1" bestFit="1" customWidth="1"/>
    <col min="5118" max="5118" width="4.5546875" style="1" customWidth="1"/>
    <col min="5119" max="5119" width="4.6640625" style="1" customWidth="1"/>
    <col min="5120" max="5120" width="4.33203125" style="1" customWidth="1"/>
    <col min="5121" max="5121" width="5.5546875" style="1" customWidth="1"/>
    <col min="5122" max="5122" width="15.33203125" style="1" customWidth="1"/>
    <col min="5123" max="5123" width="57.6640625" style="1" customWidth="1"/>
    <col min="5124" max="5127" width="17.6640625" style="1" customWidth="1"/>
    <col min="5128" max="5128" width="7.6640625" style="1" customWidth="1"/>
    <col min="5129" max="5129" width="15.88671875" style="1" customWidth="1"/>
    <col min="5130" max="5130" width="13.88671875" style="1" customWidth="1"/>
    <col min="5131" max="5131" width="13.6640625" style="1" customWidth="1"/>
    <col min="5132" max="5132" width="15.6640625" style="1" customWidth="1"/>
    <col min="5133" max="5133" width="4.6640625" style="1" customWidth="1"/>
    <col min="5134" max="5134" width="13" style="1" customWidth="1"/>
    <col min="5135" max="5372" width="11.5546875" style="1"/>
    <col min="5373" max="5373" width="6.5546875" style="1" bestFit="1" customWidth="1"/>
    <col min="5374" max="5374" width="4.5546875" style="1" customWidth="1"/>
    <col min="5375" max="5375" width="4.6640625" style="1" customWidth="1"/>
    <col min="5376" max="5376" width="4.33203125" style="1" customWidth="1"/>
    <col min="5377" max="5377" width="5.5546875" style="1" customWidth="1"/>
    <col min="5378" max="5378" width="15.33203125" style="1" customWidth="1"/>
    <col min="5379" max="5379" width="57.6640625" style="1" customWidth="1"/>
    <col min="5380" max="5383" width="17.6640625" style="1" customWidth="1"/>
    <col min="5384" max="5384" width="7.6640625" style="1" customWidth="1"/>
    <col min="5385" max="5385" width="15.88671875" style="1" customWidth="1"/>
    <col min="5386" max="5386" width="13.88671875" style="1" customWidth="1"/>
    <col min="5387" max="5387" width="13.6640625" style="1" customWidth="1"/>
    <col min="5388" max="5388" width="15.6640625" style="1" customWidth="1"/>
    <col min="5389" max="5389" width="4.6640625" style="1" customWidth="1"/>
    <col min="5390" max="5390" width="13" style="1" customWidth="1"/>
    <col min="5391" max="5628" width="11.5546875" style="1"/>
    <col min="5629" max="5629" width="6.5546875" style="1" bestFit="1" customWidth="1"/>
    <col min="5630" max="5630" width="4.5546875" style="1" customWidth="1"/>
    <col min="5631" max="5631" width="4.6640625" style="1" customWidth="1"/>
    <col min="5632" max="5632" width="4.33203125" style="1" customWidth="1"/>
    <col min="5633" max="5633" width="5.5546875" style="1" customWidth="1"/>
    <col min="5634" max="5634" width="15.33203125" style="1" customWidth="1"/>
    <col min="5635" max="5635" width="57.6640625" style="1" customWidth="1"/>
    <col min="5636" max="5639" width="17.6640625" style="1" customWidth="1"/>
    <col min="5640" max="5640" width="7.6640625" style="1" customWidth="1"/>
    <col min="5641" max="5641" width="15.88671875" style="1" customWidth="1"/>
    <col min="5642" max="5642" width="13.88671875" style="1" customWidth="1"/>
    <col min="5643" max="5643" width="13.6640625" style="1" customWidth="1"/>
    <col min="5644" max="5644" width="15.6640625" style="1" customWidth="1"/>
    <col min="5645" max="5645" width="4.6640625" style="1" customWidth="1"/>
    <col min="5646" max="5646" width="13" style="1" customWidth="1"/>
    <col min="5647" max="5884" width="11.5546875" style="1"/>
    <col min="5885" max="5885" width="6.5546875" style="1" bestFit="1" customWidth="1"/>
    <col min="5886" max="5886" width="4.5546875" style="1" customWidth="1"/>
    <col min="5887" max="5887" width="4.6640625" style="1" customWidth="1"/>
    <col min="5888" max="5888" width="4.33203125" style="1" customWidth="1"/>
    <col min="5889" max="5889" width="5.5546875" style="1" customWidth="1"/>
    <col min="5890" max="5890" width="15.33203125" style="1" customWidth="1"/>
    <col min="5891" max="5891" width="57.6640625" style="1" customWidth="1"/>
    <col min="5892" max="5895" width="17.6640625" style="1" customWidth="1"/>
    <col min="5896" max="5896" width="7.6640625" style="1" customWidth="1"/>
    <col min="5897" max="5897" width="15.88671875" style="1" customWidth="1"/>
    <col min="5898" max="5898" width="13.88671875" style="1" customWidth="1"/>
    <col min="5899" max="5899" width="13.6640625" style="1" customWidth="1"/>
    <col min="5900" max="5900" width="15.6640625" style="1" customWidth="1"/>
    <col min="5901" max="5901" width="4.6640625" style="1" customWidth="1"/>
    <col min="5902" max="5902" width="13" style="1" customWidth="1"/>
    <col min="5903" max="6140" width="11.5546875" style="1"/>
    <col min="6141" max="6141" width="6.5546875" style="1" bestFit="1" customWidth="1"/>
    <col min="6142" max="6142" width="4.5546875" style="1" customWidth="1"/>
    <col min="6143" max="6143" width="4.6640625" style="1" customWidth="1"/>
    <col min="6144" max="6144" width="4.33203125" style="1" customWidth="1"/>
    <col min="6145" max="6145" width="5.5546875" style="1" customWidth="1"/>
    <col min="6146" max="6146" width="15.33203125" style="1" customWidth="1"/>
    <col min="6147" max="6147" width="57.6640625" style="1" customWidth="1"/>
    <col min="6148" max="6151" width="17.6640625" style="1" customWidth="1"/>
    <col min="6152" max="6152" width="7.6640625" style="1" customWidth="1"/>
    <col min="6153" max="6153" width="15.88671875" style="1" customWidth="1"/>
    <col min="6154" max="6154" width="13.88671875" style="1" customWidth="1"/>
    <col min="6155" max="6155" width="13.6640625" style="1" customWidth="1"/>
    <col min="6156" max="6156" width="15.6640625" style="1" customWidth="1"/>
    <col min="6157" max="6157" width="4.6640625" style="1" customWidth="1"/>
    <col min="6158" max="6158" width="13" style="1" customWidth="1"/>
    <col min="6159" max="6396" width="11.5546875" style="1"/>
    <col min="6397" max="6397" width="6.5546875" style="1" bestFit="1" customWidth="1"/>
    <col min="6398" max="6398" width="4.5546875" style="1" customWidth="1"/>
    <col min="6399" max="6399" width="4.6640625" style="1" customWidth="1"/>
    <col min="6400" max="6400" width="4.33203125" style="1" customWidth="1"/>
    <col min="6401" max="6401" width="5.5546875" style="1" customWidth="1"/>
    <col min="6402" max="6402" width="15.33203125" style="1" customWidth="1"/>
    <col min="6403" max="6403" width="57.6640625" style="1" customWidth="1"/>
    <col min="6404" max="6407" width="17.6640625" style="1" customWidth="1"/>
    <col min="6408" max="6408" width="7.6640625" style="1" customWidth="1"/>
    <col min="6409" max="6409" width="15.88671875" style="1" customWidth="1"/>
    <col min="6410" max="6410" width="13.88671875" style="1" customWidth="1"/>
    <col min="6411" max="6411" width="13.6640625" style="1" customWidth="1"/>
    <col min="6412" max="6412" width="15.6640625" style="1" customWidth="1"/>
    <col min="6413" max="6413" width="4.6640625" style="1" customWidth="1"/>
    <col min="6414" max="6414" width="13" style="1" customWidth="1"/>
    <col min="6415" max="6652" width="11.5546875" style="1"/>
    <col min="6653" max="6653" width="6.5546875" style="1" bestFit="1" customWidth="1"/>
    <col min="6654" max="6654" width="4.5546875" style="1" customWidth="1"/>
    <col min="6655" max="6655" width="4.6640625" style="1" customWidth="1"/>
    <col min="6656" max="6656" width="4.33203125" style="1" customWidth="1"/>
    <col min="6657" max="6657" width="5.5546875" style="1" customWidth="1"/>
    <col min="6658" max="6658" width="15.33203125" style="1" customWidth="1"/>
    <col min="6659" max="6659" width="57.6640625" style="1" customWidth="1"/>
    <col min="6660" max="6663" width="17.6640625" style="1" customWidth="1"/>
    <col min="6664" max="6664" width="7.6640625" style="1" customWidth="1"/>
    <col min="6665" max="6665" width="15.88671875" style="1" customWidth="1"/>
    <col min="6666" max="6666" width="13.88671875" style="1" customWidth="1"/>
    <col min="6667" max="6667" width="13.6640625" style="1" customWidth="1"/>
    <col min="6668" max="6668" width="15.6640625" style="1" customWidth="1"/>
    <col min="6669" max="6669" width="4.6640625" style="1" customWidth="1"/>
    <col min="6670" max="6670" width="13" style="1" customWidth="1"/>
    <col min="6671" max="6908" width="11.5546875" style="1"/>
    <col min="6909" max="6909" width="6.5546875" style="1" bestFit="1" customWidth="1"/>
    <col min="6910" max="6910" width="4.5546875" style="1" customWidth="1"/>
    <col min="6911" max="6911" width="4.6640625" style="1" customWidth="1"/>
    <col min="6912" max="6912" width="4.33203125" style="1" customWidth="1"/>
    <col min="6913" max="6913" width="5.5546875" style="1" customWidth="1"/>
    <col min="6914" max="6914" width="15.33203125" style="1" customWidth="1"/>
    <col min="6915" max="6915" width="57.6640625" style="1" customWidth="1"/>
    <col min="6916" max="6919" width="17.6640625" style="1" customWidth="1"/>
    <col min="6920" max="6920" width="7.6640625" style="1" customWidth="1"/>
    <col min="6921" max="6921" width="15.88671875" style="1" customWidth="1"/>
    <col min="6922" max="6922" width="13.88671875" style="1" customWidth="1"/>
    <col min="6923" max="6923" width="13.6640625" style="1" customWidth="1"/>
    <col min="6924" max="6924" width="15.6640625" style="1" customWidth="1"/>
    <col min="6925" max="6925" width="4.6640625" style="1" customWidth="1"/>
    <col min="6926" max="6926" width="13" style="1" customWidth="1"/>
    <col min="6927" max="7164" width="11.5546875" style="1"/>
    <col min="7165" max="7165" width="6.5546875" style="1" bestFit="1" customWidth="1"/>
    <col min="7166" max="7166" width="4.5546875" style="1" customWidth="1"/>
    <col min="7167" max="7167" width="4.6640625" style="1" customWidth="1"/>
    <col min="7168" max="7168" width="4.33203125" style="1" customWidth="1"/>
    <col min="7169" max="7169" width="5.5546875" style="1" customWidth="1"/>
    <col min="7170" max="7170" width="15.33203125" style="1" customWidth="1"/>
    <col min="7171" max="7171" width="57.6640625" style="1" customWidth="1"/>
    <col min="7172" max="7175" width="17.6640625" style="1" customWidth="1"/>
    <col min="7176" max="7176" width="7.6640625" style="1" customWidth="1"/>
    <col min="7177" max="7177" width="15.88671875" style="1" customWidth="1"/>
    <col min="7178" max="7178" width="13.88671875" style="1" customWidth="1"/>
    <col min="7179" max="7179" width="13.6640625" style="1" customWidth="1"/>
    <col min="7180" max="7180" width="15.6640625" style="1" customWidth="1"/>
    <col min="7181" max="7181" width="4.6640625" style="1" customWidth="1"/>
    <col min="7182" max="7182" width="13" style="1" customWidth="1"/>
    <col min="7183" max="7420" width="11.5546875" style="1"/>
    <col min="7421" max="7421" width="6.5546875" style="1" bestFit="1" customWidth="1"/>
    <col min="7422" max="7422" width="4.5546875" style="1" customWidth="1"/>
    <col min="7423" max="7423" width="4.6640625" style="1" customWidth="1"/>
    <col min="7424" max="7424" width="4.33203125" style="1" customWidth="1"/>
    <col min="7425" max="7425" width="5.5546875" style="1" customWidth="1"/>
    <col min="7426" max="7426" width="15.33203125" style="1" customWidth="1"/>
    <col min="7427" max="7427" width="57.6640625" style="1" customWidth="1"/>
    <col min="7428" max="7431" width="17.6640625" style="1" customWidth="1"/>
    <col min="7432" max="7432" width="7.6640625" style="1" customWidth="1"/>
    <col min="7433" max="7433" width="15.88671875" style="1" customWidth="1"/>
    <col min="7434" max="7434" width="13.88671875" style="1" customWidth="1"/>
    <col min="7435" max="7435" width="13.6640625" style="1" customWidth="1"/>
    <col min="7436" max="7436" width="15.6640625" style="1" customWidth="1"/>
    <col min="7437" max="7437" width="4.6640625" style="1" customWidth="1"/>
    <col min="7438" max="7438" width="13" style="1" customWidth="1"/>
    <col min="7439" max="7676" width="11.5546875" style="1"/>
    <col min="7677" max="7677" width="6.5546875" style="1" bestFit="1" customWidth="1"/>
    <col min="7678" max="7678" width="4.5546875" style="1" customWidth="1"/>
    <col min="7679" max="7679" width="4.6640625" style="1" customWidth="1"/>
    <col min="7680" max="7680" width="4.33203125" style="1" customWidth="1"/>
    <col min="7681" max="7681" width="5.5546875" style="1" customWidth="1"/>
    <col min="7682" max="7682" width="15.33203125" style="1" customWidth="1"/>
    <col min="7683" max="7683" width="57.6640625" style="1" customWidth="1"/>
    <col min="7684" max="7687" width="17.6640625" style="1" customWidth="1"/>
    <col min="7688" max="7688" width="7.6640625" style="1" customWidth="1"/>
    <col min="7689" max="7689" width="15.88671875" style="1" customWidth="1"/>
    <col min="7690" max="7690" width="13.88671875" style="1" customWidth="1"/>
    <col min="7691" max="7691" width="13.6640625" style="1" customWidth="1"/>
    <col min="7692" max="7692" width="15.6640625" style="1" customWidth="1"/>
    <col min="7693" max="7693" width="4.6640625" style="1" customWidth="1"/>
    <col min="7694" max="7694" width="13" style="1" customWidth="1"/>
    <col min="7695" max="7932" width="11.5546875" style="1"/>
    <col min="7933" max="7933" width="6.5546875" style="1" bestFit="1" customWidth="1"/>
    <col min="7934" max="7934" width="4.5546875" style="1" customWidth="1"/>
    <col min="7935" max="7935" width="4.6640625" style="1" customWidth="1"/>
    <col min="7936" max="7936" width="4.33203125" style="1" customWidth="1"/>
    <col min="7937" max="7937" width="5.5546875" style="1" customWidth="1"/>
    <col min="7938" max="7938" width="15.33203125" style="1" customWidth="1"/>
    <col min="7939" max="7939" width="57.6640625" style="1" customWidth="1"/>
    <col min="7940" max="7943" width="17.6640625" style="1" customWidth="1"/>
    <col min="7944" max="7944" width="7.6640625" style="1" customWidth="1"/>
    <col min="7945" max="7945" width="15.88671875" style="1" customWidth="1"/>
    <col min="7946" max="7946" width="13.88671875" style="1" customWidth="1"/>
    <col min="7947" max="7947" width="13.6640625" style="1" customWidth="1"/>
    <col min="7948" max="7948" width="15.6640625" style="1" customWidth="1"/>
    <col min="7949" max="7949" width="4.6640625" style="1" customWidth="1"/>
    <col min="7950" max="7950" width="13" style="1" customWidth="1"/>
    <col min="7951" max="8188" width="11.5546875" style="1"/>
    <col min="8189" max="8189" width="6.5546875" style="1" bestFit="1" customWidth="1"/>
    <col min="8190" max="8190" width="4.5546875" style="1" customWidth="1"/>
    <col min="8191" max="8191" width="4.6640625" style="1" customWidth="1"/>
    <col min="8192" max="8192" width="4.33203125" style="1" customWidth="1"/>
    <col min="8193" max="8193" width="5.5546875" style="1" customWidth="1"/>
    <col min="8194" max="8194" width="15.33203125" style="1" customWidth="1"/>
    <col min="8195" max="8195" width="57.6640625" style="1" customWidth="1"/>
    <col min="8196" max="8199" width="17.6640625" style="1" customWidth="1"/>
    <col min="8200" max="8200" width="7.6640625" style="1" customWidth="1"/>
    <col min="8201" max="8201" width="15.88671875" style="1" customWidth="1"/>
    <col min="8202" max="8202" width="13.88671875" style="1" customWidth="1"/>
    <col min="8203" max="8203" width="13.6640625" style="1" customWidth="1"/>
    <col min="8204" max="8204" width="15.6640625" style="1" customWidth="1"/>
    <col min="8205" max="8205" width="4.6640625" style="1" customWidth="1"/>
    <col min="8206" max="8206" width="13" style="1" customWidth="1"/>
    <col min="8207" max="8444" width="11.5546875" style="1"/>
    <col min="8445" max="8445" width="6.5546875" style="1" bestFit="1" customWidth="1"/>
    <col min="8446" max="8446" width="4.5546875" style="1" customWidth="1"/>
    <col min="8447" max="8447" width="4.6640625" style="1" customWidth="1"/>
    <col min="8448" max="8448" width="4.33203125" style="1" customWidth="1"/>
    <col min="8449" max="8449" width="5.5546875" style="1" customWidth="1"/>
    <col min="8450" max="8450" width="15.33203125" style="1" customWidth="1"/>
    <col min="8451" max="8451" width="57.6640625" style="1" customWidth="1"/>
    <col min="8452" max="8455" width="17.6640625" style="1" customWidth="1"/>
    <col min="8456" max="8456" width="7.6640625" style="1" customWidth="1"/>
    <col min="8457" max="8457" width="15.88671875" style="1" customWidth="1"/>
    <col min="8458" max="8458" width="13.88671875" style="1" customWidth="1"/>
    <col min="8459" max="8459" width="13.6640625" style="1" customWidth="1"/>
    <col min="8460" max="8460" width="15.6640625" style="1" customWidth="1"/>
    <col min="8461" max="8461" width="4.6640625" style="1" customWidth="1"/>
    <col min="8462" max="8462" width="13" style="1" customWidth="1"/>
    <col min="8463" max="8700" width="11.5546875" style="1"/>
    <col min="8701" max="8701" width="6.5546875" style="1" bestFit="1" customWidth="1"/>
    <col min="8702" max="8702" width="4.5546875" style="1" customWidth="1"/>
    <col min="8703" max="8703" width="4.6640625" style="1" customWidth="1"/>
    <col min="8704" max="8704" width="4.33203125" style="1" customWidth="1"/>
    <col min="8705" max="8705" width="5.5546875" style="1" customWidth="1"/>
    <col min="8706" max="8706" width="15.33203125" style="1" customWidth="1"/>
    <col min="8707" max="8707" width="57.6640625" style="1" customWidth="1"/>
    <col min="8708" max="8711" width="17.6640625" style="1" customWidth="1"/>
    <col min="8712" max="8712" width="7.6640625" style="1" customWidth="1"/>
    <col min="8713" max="8713" width="15.88671875" style="1" customWidth="1"/>
    <col min="8714" max="8714" width="13.88671875" style="1" customWidth="1"/>
    <col min="8715" max="8715" width="13.6640625" style="1" customWidth="1"/>
    <col min="8716" max="8716" width="15.6640625" style="1" customWidth="1"/>
    <col min="8717" max="8717" width="4.6640625" style="1" customWidth="1"/>
    <col min="8718" max="8718" width="13" style="1" customWidth="1"/>
    <col min="8719" max="8956" width="11.5546875" style="1"/>
    <col min="8957" max="8957" width="6.5546875" style="1" bestFit="1" customWidth="1"/>
    <col min="8958" max="8958" width="4.5546875" style="1" customWidth="1"/>
    <col min="8959" max="8959" width="4.6640625" style="1" customWidth="1"/>
    <col min="8960" max="8960" width="4.33203125" style="1" customWidth="1"/>
    <col min="8961" max="8961" width="5.5546875" style="1" customWidth="1"/>
    <col min="8962" max="8962" width="15.33203125" style="1" customWidth="1"/>
    <col min="8963" max="8963" width="57.6640625" style="1" customWidth="1"/>
    <col min="8964" max="8967" width="17.6640625" style="1" customWidth="1"/>
    <col min="8968" max="8968" width="7.6640625" style="1" customWidth="1"/>
    <col min="8969" max="8969" width="15.88671875" style="1" customWidth="1"/>
    <col min="8970" max="8970" width="13.88671875" style="1" customWidth="1"/>
    <col min="8971" max="8971" width="13.6640625" style="1" customWidth="1"/>
    <col min="8972" max="8972" width="15.6640625" style="1" customWidth="1"/>
    <col min="8973" max="8973" width="4.6640625" style="1" customWidth="1"/>
    <col min="8974" max="8974" width="13" style="1" customWidth="1"/>
    <col min="8975" max="9212" width="11.5546875" style="1"/>
    <col min="9213" max="9213" width="6.5546875" style="1" bestFit="1" customWidth="1"/>
    <col min="9214" max="9214" width="4.5546875" style="1" customWidth="1"/>
    <col min="9215" max="9215" width="4.6640625" style="1" customWidth="1"/>
    <col min="9216" max="9216" width="4.33203125" style="1" customWidth="1"/>
    <col min="9217" max="9217" width="5.5546875" style="1" customWidth="1"/>
    <col min="9218" max="9218" width="15.33203125" style="1" customWidth="1"/>
    <col min="9219" max="9219" width="57.6640625" style="1" customWidth="1"/>
    <col min="9220" max="9223" width="17.6640625" style="1" customWidth="1"/>
    <col min="9224" max="9224" width="7.6640625" style="1" customWidth="1"/>
    <col min="9225" max="9225" width="15.88671875" style="1" customWidth="1"/>
    <col min="9226" max="9226" width="13.88671875" style="1" customWidth="1"/>
    <col min="9227" max="9227" width="13.6640625" style="1" customWidth="1"/>
    <col min="9228" max="9228" width="15.6640625" style="1" customWidth="1"/>
    <col min="9229" max="9229" width="4.6640625" style="1" customWidth="1"/>
    <col min="9230" max="9230" width="13" style="1" customWidth="1"/>
    <col min="9231" max="9468" width="11.5546875" style="1"/>
    <col min="9469" max="9469" width="6.5546875" style="1" bestFit="1" customWidth="1"/>
    <col min="9470" max="9470" width="4.5546875" style="1" customWidth="1"/>
    <col min="9471" max="9471" width="4.6640625" style="1" customWidth="1"/>
    <col min="9472" max="9472" width="4.33203125" style="1" customWidth="1"/>
    <col min="9473" max="9473" width="5.5546875" style="1" customWidth="1"/>
    <col min="9474" max="9474" width="15.33203125" style="1" customWidth="1"/>
    <col min="9475" max="9475" width="57.6640625" style="1" customWidth="1"/>
    <col min="9476" max="9479" width="17.6640625" style="1" customWidth="1"/>
    <col min="9480" max="9480" width="7.6640625" style="1" customWidth="1"/>
    <col min="9481" max="9481" width="15.88671875" style="1" customWidth="1"/>
    <col min="9482" max="9482" width="13.88671875" style="1" customWidth="1"/>
    <col min="9483" max="9483" width="13.6640625" style="1" customWidth="1"/>
    <col min="9484" max="9484" width="15.6640625" style="1" customWidth="1"/>
    <col min="9485" max="9485" width="4.6640625" style="1" customWidth="1"/>
    <col min="9486" max="9486" width="13" style="1" customWidth="1"/>
    <col min="9487" max="9724" width="11.5546875" style="1"/>
    <col min="9725" max="9725" width="6.5546875" style="1" bestFit="1" customWidth="1"/>
    <col min="9726" max="9726" width="4.5546875" style="1" customWidth="1"/>
    <col min="9727" max="9727" width="4.6640625" style="1" customWidth="1"/>
    <col min="9728" max="9728" width="4.33203125" style="1" customWidth="1"/>
    <col min="9729" max="9729" width="5.5546875" style="1" customWidth="1"/>
    <col min="9730" max="9730" width="15.33203125" style="1" customWidth="1"/>
    <col min="9731" max="9731" width="57.6640625" style="1" customWidth="1"/>
    <col min="9732" max="9735" width="17.6640625" style="1" customWidth="1"/>
    <col min="9736" max="9736" width="7.6640625" style="1" customWidth="1"/>
    <col min="9737" max="9737" width="15.88671875" style="1" customWidth="1"/>
    <col min="9738" max="9738" width="13.88671875" style="1" customWidth="1"/>
    <col min="9739" max="9739" width="13.6640625" style="1" customWidth="1"/>
    <col min="9740" max="9740" width="15.6640625" style="1" customWidth="1"/>
    <col min="9741" max="9741" width="4.6640625" style="1" customWidth="1"/>
    <col min="9742" max="9742" width="13" style="1" customWidth="1"/>
    <col min="9743" max="9980" width="11.5546875" style="1"/>
    <col min="9981" max="9981" width="6.5546875" style="1" bestFit="1" customWidth="1"/>
    <col min="9982" max="9982" width="4.5546875" style="1" customWidth="1"/>
    <col min="9983" max="9983" width="4.6640625" style="1" customWidth="1"/>
    <col min="9984" max="9984" width="4.33203125" style="1" customWidth="1"/>
    <col min="9985" max="9985" width="5.5546875" style="1" customWidth="1"/>
    <col min="9986" max="9986" width="15.33203125" style="1" customWidth="1"/>
    <col min="9987" max="9987" width="57.6640625" style="1" customWidth="1"/>
    <col min="9988" max="9991" width="17.6640625" style="1" customWidth="1"/>
    <col min="9992" max="9992" width="7.6640625" style="1" customWidth="1"/>
    <col min="9993" max="9993" width="15.88671875" style="1" customWidth="1"/>
    <col min="9994" max="9994" width="13.88671875" style="1" customWidth="1"/>
    <col min="9995" max="9995" width="13.6640625" style="1" customWidth="1"/>
    <col min="9996" max="9996" width="15.6640625" style="1" customWidth="1"/>
    <col min="9997" max="9997" width="4.6640625" style="1" customWidth="1"/>
    <col min="9998" max="9998" width="13" style="1" customWidth="1"/>
    <col min="9999" max="10236" width="11.5546875" style="1"/>
    <col min="10237" max="10237" width="6.5546875" style="1" bestFit="1" customWidth="1"/>
    <col min="10238" max="10238" width="4.5546875" style="1" customWidth="1"/>
    <col min="10239" max="10239" width="4.6640625" style="1" customWidth="1"/>
    <col min="10240" max="10240" width="4.33203125" style="1" customWidth="1"/>
    <col min="10241" max="10241" width="5.5546875" style="1" customWidth="1"/>
    <col min="10242" max="10242" width="15.33203125" style="1" customWidth="1"/>
    <col min="10243" max="10243" width="57.6640625" style="1" customWidth="1"/>
    <col min="10244" max="10247" width="17.6640625" style="1" customWidth="1"/>
    <col min="10248" max="10248" width="7.6640625" style="1" customWidth="1"/>
    <col min="10249" max="10249" width="15.88671875" style="1" customWidth="1"/>
    <col min="10250" max="10250" width="13.88671875" style="1" customWidth="1"/>
    <col min="10251" max="10251" width="13.6640625" style="1" customWidth="1"/>
    <col min="10252" max="10252" width="15.6640625" style="1" customWidth="1"/>
    <col min="10253" max="10253" width="4.6640625" style="1" customWidth="1"/>
    <col min="10254" max="10254" width="13" style="1" customWidth="1"/>
    <col min="10255" max="10492" width="11.5546875" style="1"/>
    <col min="10493" max="10493" width="6.5546875" style="1" bestFit="1" customWidth="1"/>
    <col min="10494" max="10494" width="4.5546875" style="1" customWidth="1"/>
    <col min="10495" max="10495" width="4.6640625" style="1" customWidth="1"/>
    <col min="10496" max="10496" width="4.33203125" style="1" customWidth="1"/>
    <col min="10497" max="10497" width="5.5546875" style="1" customWidth="1"/>
    <col min="10498" max="10498" width="15.33203125" style="1" customWidth="1"/>
    <col min="10499" max="10499" width="57.6640625" style="1" customWidth="1"/>
    <col min="10500" max="10503" width="17.6640625" style="1" customWidth="1"/>
    <col min="10504" max="10504" width="7.6640625" style="1" customWidth="1"/>
    <col min="10505" max="10505" width="15.88671875" style="1" customWidth="1"/>
    <col min="10506" max="10506" width="13.88671875" style="1" customWidth="1"/>
    <col min="10507" max="10507" width="13.6640625" style="1" customWidth="1"/>
    <col min="10508" max="10508" width="15.6640625" style="1" customWidth="1"/>
    <col min="10509" max="10509" width="4.6640625" style="1" customWidth="1"/>
    <col min="10510" max="10510" width="13" style="1" customWidth="1"/>
    <col min="10511" max="10748" width="11.5546875" style="1"/>
    <col min="10749" max="10749" width="6.5546875" style="1" bestFit="1" customWidth="1"/>
    <col min="10750" max="10750" width="4.5546875" style="1" customWidth="1"/>
    <col min="10751" max="10751" width="4.6640625" style="1" customWidth="1"/>
    <col min="10752" max="10752" width="4.33203125" style="1" customWidth="1"/>
    <col min="10753" max="10753" width="5.5546875" style="1" customWidth="1"/>
    <col min="10754" max="10754" width="15.33203125" style="1" customWidth="1"/>
    <col min="10755" max="10755" width="57.6640625" style="1" customWidth="1"/>
    <col min="10756" max="10759" width="17.6640625" style="1" customWidth="1"/>
    <col min="10760" max="10760" width="7.6640625" style="1" customWidth="1"/>
    <col min="10761" max="10761" width="15.88671875" style="1" customWidth="1"/>
    <col min="10762" max="10762" width="13.88671875" style="1" customWidth="1"/>
    <col min="10763" max="10763" width="13.6640625" style="1" customWidth="1"/>
    <col min="10764" max="10764" width="15.6640625" style="1" customWidth="1"/>
    <col min="10765" max="10765" width="4.6640625" style="1" customWidth="1"/>
    <col min="10766" max="10766" width="13" style="1" customWidth="1"/>
    <col min="10767" max="11004" width="11.5546875" style="1"/>
    <col min="11005" max="11005" width="6.5546875" style="1" bestFit="1" customWidth="1"/>
    <col min="11006" max="11006" width="4.5546875" style="1" customWidth="1"/>
    <col min="11007" max="11007" width="4.6640625" style="1" customWidth="1"/>
    <col min="11008" max="11008" width="4.33203125" style="1" customWidth="1"/>
    <col min="11009" max="11009" width="5.5546875" style="1" customWidth="1"/>
    <col min="11010" max="11010" width="15.33203125" style="1" customWidth="1"/>
    <col min="11011" max="11011" width="57.6640625" style="1" customWidth="1"/>
    <col min="11012" max="11015" width="17.6640625" style="1" customWidth="1"/>
    <col min="11016" max="11016" width="7.6640625" style="1" customWidth="1"/>
    <col min="11017" max="11017" width="15.88671875" style="1" customWidth="1"/>
    <col min="11018" max="11018" width="13.88671875" style="1" customWidth="1"/>
    <col min="11019" max="11019" width="13.6640625" style="1" customWidth="1"/>
    <col min="11020" max="11020" width="15.6640625" style="1" customWidth="1"/>
    <col min="11021" max="11021" width="4.6640625" style="1" customWidth="1"/>
    <col min="11022" max="11022" width="13" style="1" customWidth="1"/>
    <col min="11023" max="11260" width="11.5546875" style="1"/>
    <col min="11261" max="11261" width="6.5546875" style="1" bestFit="1" customWidth="1"/>
    <col min="11262" max="11262" width="4.5546875" style="1" customWidth="1"/>
    <col min="11263" max="11263" width="4.6640625" style="1" customWidth="1"/>
    <col min="11264" max="11264" width="4.33203125" style="1" customWidth="1"/>
    <col min="11265" max="11265" width="5.5546875" style="1" customWidth="1"/>
    <col min="11266" max="11266" width="15.33203125" style="1" customWidth="1"/>
    <col min="11267" max="11267" width="57.6640625" style="1" customWidth="1"/>
    <col min="11268" max="11271" width="17.6640625" style="1" customWidth="1"/>
    <col min="11272" max="11272" width="7.6640625" style="1" customWidth="1"/>
    <col min="11273" max="11273" width="15.88671875" style="1" customWidth="1"/>
    <col min="11274" max="11274" width="13.88671875" style="1" customWidth="1"/>
    <col min="11275" max="11275" width="13.6640625" style="1" customWidth="1"/>
    <col min="11276" max="11276" width="15.6640625" style="1" customWidth="1"/>
    <col min="11277" max="11277" width="4.6640625" style="1" customWidth="1"/>
    <col min="11278" max="11278" width="13" style="1" customWidth="1"/>
    <col min="11279" max="11516" width="11.5546875" style="1"/>
    <col min="11517" max="11517" width="6.5546875" style="1" bestFit="1" customWidth="1"/>
    <col min="11518" max="11518" width="4.5546875" style="1" customWidth="1"/>
    <col min="11519" max="11519" width="4.6640625" style="1" customWidth="1"/>
    <col min="11520" max="11520" width="4.33203125" style="1" customWidth="1"/>
    <col min="11521" max="11521" width="5.5546875" style="1" customWidth="1"/>
    <col min="11522" max="11522" width="15.33203125" style="1" customWidth="1"/>
    <col min="11523" max="11523" width="57.6640625" style="1" customWidth="1"/>
    <col min="11524" max="11527" width="17.6640625" style="1" customWidth="1"/>
    <col min="11528" max="11528" width="7.6640625" style="1" customWidth="1"/>
    <col min="11529" max="11529" width="15.88671875" style="1" customWidth="1"/>
    <col min="11530" max="11530" width="13.88671875" style="1" customWidth="1"/>
    <col min="11531" max="11531" width="13.6640625" style="1" customWidth="1"/>
    <col min="11532" max="11532" width="15.6640625" style="1" customWidth="1"/>
    <col min="11533" max="11533" width="4.6640625" style="1" customWidth="1"/>
    <col min="11534" max="11534" width="13" style="1" customWidth="1"/>
    <col min="11535" max="11772" width="11.5546875" style="1"/>
    <col min="11773" max="11773" width="6.5546875" style="1" bestFit="1" customWidth="1"/>
    <col min="11774" max="11774" width="4.5546875" style="1" customWidth="1"/>
    <col min="11775" max="11775" width="4.6640625" style="1" customWidth="1"/>
    <col min="11776" max="11776" width="4.33203125" style="1" customWidth="1"/>
    <col min="11777" max="11777" width="5.5546875" style="1" customWidth="1"/>
    <col min="11778" max="11778" width="15.33203125" style="1" customWidth="1"/>
    <col min="11779" max="11779" width="57.6640625" style="1" customWidth="1"/>
    <col min="11780" max="11783" width="17.6640625" style="1" customWidth="1"/>
    <col min="11784" max="11784" width="7.6640625" style="1" customWidth="1"/>
    <col min="11785" max="11785" width="15.88671875" style="1" customWidth="1"/>
    <col min="11786" max="11786" width="13.88671875" style="1" customWidth="1"/>
    <col min="11787" max="11787" width="13.6640625" style="1" customWidth="1"/>
    <col min="11788" max="11788" width="15.6640625" style="1" customWidth="1"/>
    <col min="11789" max="11789" width="4.6640625" style="1" customWidth="1"/>
    <col min="11790" max="11790" width="13" style="1" customWidth="1"/>
    <col min="11791" max="12028" width="11.5546875" style="1"/>
    <col min="12029" max="12029" width="6.5546875" style="1" bestFit="1" customWidth="1"/>
    <col min="12030" max="12030" width="4.5546875" style="1" customWidth="1"/>
    <col min="12031" max="12031" width="4.6640625" style="1" customWidth="1"/>
    <col min="12032" max="12032" width="4.33203125" style="1" customWidth="1"/>
    <col min="12033" max="12033" width="5.5546875" style="1" customWidth="1"/>
    <col min="12034" max="12034" width="15.33203125" style="1" customWidth="1"/>
    <col min="12035" max="12035" width="57.6640625" style="1" customWidth="1"/>
    <col min="12036" max="12039" width="17.6640625" style="1" customWidth="1"/>
    <col min="12040" max="12040" width="7.6640625" style="1" customWidth="1"/>
    <col min="12041" max="12041" width="15.88671875" style="1" customWidth="1"/>
    <col min="12042" max="12042" width="13.88671875" style="1" customWidth="1"/>
    <col min="12043" max="12043" width="13.6640625" style="1" customWidth="1"/>
    <col min="12044" max="12044" width="15.6640625" style="1" customWidth="1"/>
    <col min="12045" max="12045" width="4.6640625" style="1" customWidth="1"/>
    <col min="12046" max="12046" width="13" style="1" customWidth="1"/>
    <col min="12047" max="12284" width="11.5546875" style="1"/>
    <col min="12285" max="12285" width="6.5546875" style="1" bestFit="1" customWidth="1"/>
    <col min="12286" max="12286" width="4.5546875" style="1" customWidth="1"/>
    <col min="12287" max="12287" width="4.6640625" style="1" customWidth="1"/>
    <col min="12288" max="12288" width="4.33203125" style="1" customWidth="1"/>
    <col min="12289" max="12289" width="5.5546875" style="1" customWidth="1"/>
    <col min="12290" max="12290" width="15.33203125" style="1" customWidth="1"/>
    <col min="12291" max="12291" width="57.6640625" style="1" customWidth="1"/>
    <col min="12292" max="12295" width="17.6640625" style="1" customWidth="1"/>
    <col min="12296" max="12296" width="7.6640625" style="1" customWidth="1"/>
    <col min="12297" max="12297" width="15.88671875" style="1" customWidth="1"/>
    <col min="12298" max="12298" width="13.88671875" style="1" customWidth="1"/>
    <col min="12299" max="12299" width="13.6640625" style="1" customWidth="1"/>
    <col min="12300" max="12300" width="15.6640625" style="1" customWidth="1"/>
    <col min="12301" max="12301" width="4.6640625" style="1" customWidth="1"/>
    <col min="12302" max="12302" width="13" style="1" customWidth="1"/>
    <col min="12303" max="12540" width="11.5546875" style="1"/>
    <col min="12541" max="12541" width="6.5546875" style="1" bestFit="1" customWidth="1"/>
    <col min="12542" max="12542" width="4.5546875" style="1" customWidth="1"/>
    <col min="12543" max="12543" width="4.6640625" style="1" customWidth="1"/>
    <col min="12544" max="12544" width="4.33203125" style="1" customWidth="1"/>
    <col min="12545" max="12545" width="5.5546875" style="1" customWidth="1"/>
    <col min="12546" max="12546" width="15.33203125" style="1" customWidth="1"/>
    <col min="12547" max="12547" width="57.6640625" style="1" customWidth="1"/>
    <col min="12548" max="12551" width="17.6640625" style="1" customWidth="1"/>
    <col min="12552" max="12552" width="7.6640625" style="1" customWidth="1"/>
    <col min="12553" max="12553" width="15.88671875" style="1" customWidth="1"/>
    <col min="12554" max="12554" width="13.88671875" style="1" customWidth="1"/>
    <col min="12555" max="12555" width="13.6640625" style="1" customWidth="1"/>
    <col min="12556" max="12556" width="15.6640625" style="1" customWidth="1"/>
    <col min="12557" max="12557" width="4.6640625" style="1" customWidth="1"/>
    <col min="12558" max="12558" width="13" style="1" customWidth="1"/>
    <col min="12559" max="12796" width="11.5546875" style="1"/>
    <col min="12797" max="12797" width="6.5546875" style="1" bestFit="1" customWidth="1"/>
    <col min="12798" max="12798" width="4.5546875" style="1" customWidth="1"/>
    <col min="12799" max="12799" width="4.6640625" style="1" customWidth="1"/>
    <col min="12800" max="12800" width="4.33203125" style="1" customWidth="1"/>
    <col min="12801" max="12801" width="5.5546875" style="1" customWidth="1"/>
    <col min="12802" max="12802" width="15.33203125" style="1" customWidth="1"/>
    <col min="12803" max="12803" width="57.6640625" style="1" customWidth="1"/>
    <col min="12804" max="12807" width="17.6640625" style="1" customWidth="1"/>
    <col min="12808" max="12808" width="7.6640625" style="1" customWidth="1"/>
    <col min="12809" max="12809" width="15.88671875" style="1" customWidth="1"/>
    <col min="12810" max="12810" width="13.88671875" style="1" customWidth="1"/>
    <col min="12811" max="12811" width="13.6640625" style="1" customWidth="1"/>
    <col min="12812" max="12812" width="15.6640625" style="1" customWidth="1"/>
    <col min="12813" max="12813" width="4.6640625" style="1" customWidth="1"/>
    <col min="12814" max="12814" width="13" style="1" customWidth="1"/>
    <col min="12815" max="13052" width="11.5546875" style="1"/>
    <col min="13053" max="13053" width="6.5546875" style="1" bestFit="1" customWidth="1"/>
    <col min="13054" max="13054" width="4.5546875" style="1" customWidth="1"/>
    <col min="13055" max="13055" width="4.6640625" style="1" customWidth="1"/>
    <col min="13056" max="13056" width="4.33203125" style="1" customWidth="1"/>
    <col min="13057" max="13057" width="5.5546875" style="1" customWidth="1"/>
    <col min="13058" max="13058" width="15.33203125" style="1" customWidth="1"/>
    <col min="13059" max="13059" width="57.6640625" style="1" customWidth="1"/>
    <col min="13060" max="13063" width="17.6640625" style="1" customWidth="1"/>
    <col min="13064" max="13064" width="7.6640625" style="1" customWidth="1"/>
    <col min="13065" max="13065" width="15.88671875" style="1" customWidth="1"/>
    <col min="13066" max="13066" width="13.88671875" style="1" customWidth="1"/>
    <col min="13067" max="13067" width="13.6640625" style="1" customWidth="1"/>
    <col min="13068" max="13068" width="15.6640625" style="1" customWidth="1"/>
    <col min="13069" max="13069" width="4.6640625" style="1" customWidth="1"/>
    <col min="13070" max="13070" width="13" style="1" customWidth="1"/>
    <col min="13071" max="13308" width="11.5546875" style="1"/>
    <col min="13309" max="13309" width="6.5546875" style="1" bestFit="1" customWidth="1"/>
    <col min="13310" max="13310" width="4.5546875" style="1" customWidth="1"/>
    <col min="13311" max="13311" width="4.6640625" style="1" customWidth="1"/>
    <col min="13312" max="13312" width="4.33203125" style="1" customWidth="1"/>
    <col min="13313" max="13313" width="5.5546875" style="1" customWidth="1"/>
    <col min="13314" max="13314" width="15.33203125" style="1" customWidth="1"/>
    <col min="13315" max="13315" width="57.6640625" style="1" customWidth="1"/>
    <col min="13316" max="13319" width="17.6640625" style="1" customWidth="1"/>
    <col min="13320" max="13320" width="7.6640625" style="1" customWidth="1"/>
    <col min="13321" max="13321" width="15.88671875" style="1" customWidth="1"/>
    <col min="13322" max="13322" width="13.88671875" style="1" customWidth="1"/>
    <col min="13323" max="13323" width="13.6640625" style="1" customWidth="1"/>
    <col min="13324" max="13324" width="15.6640625" style="1" customWidth="1"/>
    <col min="13325" max="13325" width="4.6640625" style="1" customWidth="1"/>
    <col min="13326" max="13326" width="13" style="1" customWidth="1"/>
    <col min="13327" max="13564" width="11.5546875" style="1"/>
    <col min="13565" max="13565" width="6.5546875" style="1" bestFit="1" customWidth="1"/>
    <col min="13566" max="13566" width="4.5546875" style="1" customWidth="1"/>
    <col min="13567" max="13567" width="4.6640625" style="1" customWidth="1"/>
    <col min="13568" max="13568" width="4.33203125" style="1" customWidth="1"/>
    <col min="13569" max="13569" width="5.5546875" style="1" customWidth="1"/>
    <col min="13570" max="13570" width="15.33203125" style="1" customWidth="1"/>
    <col min="13571" max="13571" width="57.6640625" style="1" customWidth="1"/>
    <col min="13572" max="13575" width="17.6640625" style="1" customWidth="1"/>
    <col min="13576" max="13576" width="7.6640625" style="1" customWidth="1"/>
    <col min="13577" max="13577" width="15.88671875" style="1" customWidth="1"/>
    <col min="13578" max="13578" width="13.88671875" style="1" customWidth="1"/>
    <col min="13579" max="13579" width="13.6640625" style="1" customWidth="1"/>
    <col min="13580" max="13580" width="15.6640625" style="1" customWidth="1"/>
    <col min="13581" max="13581" width="4.6640625" style="1" customWidth="1"/>
    <col min="13582" max="13582" width="13" style="1" customWidth="1"/>
    <col min="13583" max="13820" width="11.5546875" style="1"/>
    <col min="13821" max="13821" width="6.5546875" style="1" bestFit="1" customWidth="1"/>
    <col min="13822" max="13822" width="4.5546875" style="1" customWidth="1"/>
    <col min="13823" max="13823" width="4.6640625" style="1" customWidth="1"/>
    <col min="13824" max="13824" width="4.33203125" style="1" customWidth="1"/>
    <col min="13825" max="13825" width="5.5546875" style="1" customWidth="1"/>
    <col min="13826" max="13826" width="15.33203125" style="1" customWidth="1"/>
    <col min="13827" max="13827" width="57.6640625" style="1" customWidth="1"/>
    <col min="13828" max="13831" width="17.6640625" style="1" customWidth="1"/>
    <col min="13832" max="13832" width="7.6640625" style="1" customWidth="1"/>
    <col min="13833" max="13833" width="15.88671875" style="1" customWidth="1"/>
    <col min="13834" max="13834" width="13.88671875" style="1" customWidth="1"/>
    <col min="13835" max="13835" width="13.6640625" style="1" customWidth="1"/>
    <col min="13836" max="13836" width="15.6640625" style="1" customWidth="1"/>
    <col min="13837" max="13837" width="4.6640625" style="1" customWidth="1"/>
    <col min="13838" max="13838" width="13" style="1" customWidth="1"/>
    <col min="13839" max="14076" width="11.5546875" style="1"/>
    <col min="14077" max="14077" width="6.5546875" style="1" bestFit="1" customWidth="1"/>
    <col min="14078" max="14078" width="4.5546875" style="1" customWidth="1"/>
    <col min="14079" max="14079" width="4.6640625" style="1" customWidth="1"/>
    <col min="14080" max="14080" width="4.33203125" style="1" customWidth="1"/>
    <col min="14081" max="14081" width="5.5546875" style="1" customWidth="1"/>
    <col min="14082" max="14082" width="15.33203125" style="1" customWidth="1"/>
    <col min="14083" max="14083" width="57.6640625" style="1" customWidth="1"/>
    <col min="14084" max="14087" width="17.6640625" style="1" customWidth="1"/>
    <col min="14088" max="14088" width="7.6640625" style="1" customWidth="1"/>
    <col min="14089" max="14089" width="15.88671875" style="1" customWidth="1"/>
    <col min="14090" max="14090" width="13.88671875" style="1" customWidth="1"/>
    <col min="14091" max="14091" width="13.6640625" style="1" customWidth="1"/>
    <col min="14092" max="14092" width="15.6640625" style="1" customWidth="1"/>
    <col min="14093" max="14093" width="4.6640625" style="1" customWidth="1"/>
    <col min="14094" max="14094" width="13" style="1" customWidth="1"/>
    <col min="14095" max="14332" width="11.5546875" style="1"/>
    <col min="14333" max="14333" width="6.5546875" style="1" bestFit="1" customWidth="1"/>
    <col min="14334" max="14334" width="4.5546875" style="1" customWidth="1"/>
    <col min="14335" max="14335" width="4.6640625" style="1" customWidth="1"/>
    <col min="14336" max="14336" width="4.33203125" style="1" customWidth="1"/>
    <col min="14337" max="14337" width="5.5546875" style="1" customWidth="1"/>
    <col min="14338" max="14338" width="15.33203125" style="1" customWidth="1"/>
    <col min="14339" max="14339" width="57.6640625" style="1" customWidth="1"/>
    <col min="14340" max="14343" width="17.6640625" style="1" customWidth="1"/>
    <col min="14344" max="14344" width="7.6640625" style="1" customWidth="1"/>
    <col min="14345" max="14345" width="15.88671875" style="1" customWidth="1"/>
    <col min="14346" max="14346" width="13.88671875" style="1" customWidth="1"/>
    <col min="14347" max="14347" width="13.6640625" style="1" customWidth="1"/>
    <col min="14348" max="14348" width="15.6640625" style="1" customWidth="1"/>
    <col min="14349" max="14349" width="4.6640625" style="1" customWidth="1"/>
    <col min="14350" max="14350" width="13" style="1" customWidth="1"/>
    <col min="14351" max="14588" width="11.5546875" style="1"/>
    <col min="14589" max="14589" width="6.5546875" style="1" bestFit="1" customWidth="1"/>
    <col min="14590" max="14590" width="4.5546875" style="1" customWidth="1"/>
    <col min="14591" max="14591" width="4.6640625" style="1" customWidth="1"/>
    <col min="14592" max="14592" width="4.33203125" style="1" customWidth="1"/>
    <col min="14593" max="14593" width="5.5546875" style="1" customWidth="1"/>
    <col min="14594" max="14594" width="15.33203125" style="1" customWidth="1"/>
    <col min="14595" max="14595" width="57.6640625" style="1" customWidth="1"/>
    <col min="14596" max="14599" width="17.6640625" style="1" customWidth="1"/>
    <col min="14600" max="14600" width="7.6640625" style="1" customWidth="1"/>
    <col min="14601" max="14601" width="15.88671875" style="1" customWidth="1"/>
    <col min="14602" max="14602" width="13.88671875" style="1" customWidth="1"/>
    <col min="14603" max="14603" width="13.6640625" style="1" customWidth="1"/>
    <col min="14604" max="14604" width="15.6640625" style="1" customWidth="1"/>
    <col min="14605" max="14605" width="4.6640625" style="1" customWidth="1"/>
    <col min="14606" max="14606" width="13" style="1" customWidth="1"/>
    <col min="14607" max="14844" width="11.5546875" style="1"/>
    <col min="14845" max="14845" width="6.5546875" style="1" bestFit="1" customWidth="1"/>
    <col min="14846" max="14846" width="4.5546875" style="1" customWidth="1"/>
    <col min="14847" max="14847" width="4.6640625" style="1" customWidth="1"/>
    <col min="14848" max="14848" width="4.33203125" style="1" customWidth="1"/>
    <col min="14849" max="14849" width="5.5546875" style="1" customWidth="1"/>
    <col min="14850" max="14850" width="15.33203125" style="1" customWidth="1"/>
    <col min="14851" max="14851" width="57.6640625" style="1" customWidth="1"/>
    <col min="14852" max="14855" width="17.6640625" style="1" customWidth="1"/>
    <col min="14856" max="14856" width="7.6640625" style="1" customWidth="1"/>
    <col min="14857" max="14857" width="15.88671875" style="1" customWidth="1"/>
    <col min="14858" max="14858" width="13.88671875" style="1" customWidth="1"/>
    <col min="14859" max="14859" width="13.6640625" style="1" customWidth="1"/>
    <col min="14860" max="14860" width="15.6640625" style="1" customWidth="1"/>
    <col min="14861" max="14861" width="4.6640625" style="1" customWidth="1"/>
    <col min="14862" max="14862" width="13" style="1" customWidth="1"/>
    <col min="14863" max="15100" width="11.5546875" style="1"/>
    <col min="15101" max="15101" width="6.5546875" style="1" bestFit="1" customWidth="1"/>
    <col min="15102" max="15102" width="4.5546875" style="1" customWidth="1"/>
    <col min="15103" max="15103" width="4.6640625" style="1" customWidth="1"/>
    <col min="15104" max="15104" width="4.33203125" style="1" customWidth="1"/>
    <col min="15105" max="15105" width="5.5546875" style="1" customWidth="1"/>
    <col min="15106" max="15106" width="15.33203125" style="1" customWidth="1"/>
    <col min="15107" max="15107" width="57.6640625" style="1" customWidth="1"/>
    <col min="15108" max="15111" width="17.6640625" style="1" customWidth="1"/>
    <col min="15112" max="15112" width="7.6640625" style="1" customWidth="1"/>
    <col min="15113" max="15113" width="15.88671875" style="1" customWidth="1"/>
    <col min="15114" max="15114" width="13.88671875" style="1" customWidth="1"/>
    <col min="15115" max="15115" width="13.6640625" style="1" customWidth="1"/>
    <col min="15116" max="15116" width="15.6640625" style="1" customWidth="1"/>
    <col min="15117" max="15117" width="4.6640625" style="1" customWidth="1"/>
    <col min="15118" max="15118" width="13" style="1" customWidth="1"/>
    <col min="15119" max="15356" width="11.5546875" style="1"/>
    <col min="15357" max="15357" width="6.5546875" style="1" bestFit="1" customWidth="1"/>
    <col min="15358" max="15358" width="4.5546875" style="1" customWidth="1"/>
    <col min="15359" max="15359" width="4.6640625" style="1" customWidth="1"/>
    <col min="15360" max="15360" width="4.33203125" style="1" customWidth="1"/>
    <col min="15361" max="15361" width="5.5546875" style="1" customWidth="1"/>
    <col min="15362" max="15362" width="15.33203125" style="1" customWidth="1"/>
    <col min="15363" max="15363" width="57.6640625" style="1" customWidth="1"/>
    <col min="15364" max="15367" width="17.6640625" style="1" customWidth="1"/>
    <col min="15368" max="15368" width="7.6640625" style="1" customWidth="1"/>
    <col min="15369" max="15369" width="15.88671875" style="1" customWidth="1"/>
    <col min="15370" max="15370" width="13.88671875" style="1" customWidth="1"/>
    <col min="15371" max="15371" width="13.6640625" style="1" customWidth="1"/>
    <col min="15372" max="15372" width="15.6640625" style="1" customWidth="1"/>
    <col min="15373" max="15373" width="4.6640625" style="1" customWidth="1"/>
    <col min="15374" max="15374" width="13" style="1" customWidth="1"/>
    <col min="15375" max="15612" width="11.5546875" style="1"/>
    <col min="15613" max="15613" width="6.5546875" style="1" bestFit="1" customWidth="1"/>
    <col min="15614" max="15614" width="4.5546875" style="1" customWidth="1"/>
    <col min="15615" max="15615" width="4.6640625" style="1" customWidth="1"/>
    <col min="15616" max="15616" width="4.33203125" style="1" customWidth="1"/>
    <col min="15617" max="15617" width="5.5546875" style="1" customWidth="1"/>
    <col min="15618" max="15618" width="15.33203125" style="1" customWidth="1"/>
    <col min="15619" max="15619" width="57.6640625" style="1" customWidth="1"/>
    <col min="15620" max="15623" width="17.6640625" style="1" customWidth="1"/>
    <col min="15624" max="15624" width="7.6640625" style="1" customWidth="1"/>
    <col min="15625" max="15625" width="15.88671875" style="1" customWidth="1"/>
    <col min="15626" max="15626" width="13.88671875" style="1" customWidth="1"/>
    <col min="15627" max="15627" width="13.6640625" style="1" customWidth="1"/>
    <col min="15628" max="15628" width="15.6640625" style="1" customWidth="1"/>
    <col min="15629" max="15629" width="4.6640625" style="1" customWidth="1"/>
    <col min="15630" max="15630" width="13" style="1" customWidth="1"/>
    <col min="15631" max="15868" width="11.5546875" style="1"/>
    <col min="15869" max="15869" width="6.5546875" style="1" bestFit="1" customWidth="1"/>
    <col min="15870" max="15870" width="4.5546875" style="1" customWidth="1"/>
    <col min="15871" max="15871" width="4.6640625" style="1" customWidth="1"/>
    <col min="15872" max="15872" width="4.33203125" style="1" customWidth="1"/>
    <col min="15873" max="15873" width="5.5546875" style="1" customWidth="1"/>
    <col min="15874" max="15874" width="15.33203125" style="1" customWidth="1"/>
    <col min="15875" max="15875" width="57.6640625" style="1" customWidth="1"/>
    <col min="15876" max="15879" width="17.6640625" style="1" customWidth="1"/>
    <col min="15880" max="15880" width="7.6640625" style="1" customWidth="1"/>
    <col min="15881" max="15881" width="15.88671875" style="1" customWidth="1"/>
    <col min="15882" max="15882" width="13.88671875" style="1" customWidth="1"/>
    <col min="15883" max="15883" width="13.6640625" style="1" customWidth="1"/>
    <col min="15884" max="15884" width="15.6640625" style="1" customWidth="1"/>
    <col min="15885" max="15885" width="4.6640625" style="1" customWidth="1"/>
    <col min="15886" max="15886" width="13" style="1" customWidth="1"/>
    <col min="15887" max="16124" width="11.5546875" style="1"/>
    <col min="16125" max="16125" width="6.5546875" style="1" bestFit="1" customWidth="1"/>
    <col min="16126" max="16126" width="4.5546875" style="1" customWidth="1"/>
    <col min="16127" max="16127" width="4.6640625" style="1" customWidth="1"/>
    <col min="16128" max="16128" width="4.33203125" style="1" customWidth="1"/>
    <col min="16129" max="16129" width="5.5546875" style="1" customWidth="1"/>
    <col min="16130" max="16130" width="15.33203125" style="1" customWidth="1"/>
    <col min="16131" max="16131" width="57.6640625" style="1" customWidth="1"/>
    <col min="16132" max="16135" width="17.6640625" style="1" customWidth="1"/>
    <col min="16136" max="16136" width="7.6640625" style="1" customWidth="1"/>
    <col min="16137" max="16137" width="15.88671875" style="1" customWidth="1"/>
    <col min="16138" max="16138" width="13.88671875" style="1" customWidth="1"/>
    <col min="16139" max="16139" width="13.6640625" style="1" customWidth="1"/>
    <col min="16140" max="16140" width="15.6640625" style="1" customWidth="1"/>
    <col min="16141" max="16141" width="4.6640625" style="1" customWidth="1"/>
    <col min="16142" max="16142" width="13" style="1" customWidth="1"/>
    <col min="16143" max="16384" width="11.5546875" style="1"/>
  </cols>
  <sheetData>
    <row r="1" spans="1:23" ht="18" customHeight="1">
      <c r="B1" s="2" t="s">
        <v>1490</v>
      </c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5"/>
    </row>
    <row r="2" spans="1:23" ht="48" customHeight="1">
      <c r="B2" s="6"/>
      <c r="C2" s="7"/>
      <c r="D2" s="7"/>
      <c r="E2" s="7"/>
      <c r="F2" s="7"/>
      <c r="G2" s="7"/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9" t="s">
        <v>0</v>
      </c>
    </row>
    <row r="3" spans="1:23">
      <c r="B3" s="6"/>
      <c r="C3" s="7"/>
      <c r="D3" s="7"/>
      <c r="E3" s="7"/>
      <c r="F3" s="7"/>
      <c r="G3" s="7"/>
      <c r="H3" s="10">
        <v>2009</v>
      </c>
      <c r="I3" s="10">
        <v>2010</v>
      </c>
      <c r="J3" s="10">
        <v>2011</v>
      </c>
      <c r="K3" s="10">
        <v>2012</v>
      </c>
      <c r="L3" s="10">
        <v>2013</v>
      </c>
      <c r="M3" s="10">
        <v>2014</v>
      </c>
      <c r="N3" s="10">
        <v>2015</v>
      </c>
      <c r="O3" s="11">
        <v>2016</v>
      </c>
    </row>
    <row r="4" spans="1:23">
      <c r="B4" s="6"/>
      <c r="C4" s="7"/>
      <c r="D4" s="7"/>
      <c r="E4" s="7"/>
      <c r="F4" s="7"/>
      <c r="G4" s="7"/>
      <c r="H4" s="12" t="s">
        <v>1</v>
      </c>
      <c r="I4" s="12" t="s">
        <v>1</v>
      </c>
      <c r="J4" s="12" t="s">
        <v>1</v>
      </c>
      <c r="K4" s="12" t="s">
        <v>1</v>
      </c>
      <c r="L4" s="12" t="s">
        <v>1</v>
      </c>
      <c r="M4" s="12" t="s">
        <v>1</v>
      </c>
      <c r="N4" s="12" t="s">
        <v>1</v>
      </c>
      <c r="O4" s="13" t="s">
        <v>1</v>
      </c>
    </row>
    <row r="5" spans="1:23" ht="16.2" thickBot="1">
      <c r="B5" s="180"/>
      <c r="C5" s="181"/>
      <c r="D5" s="181"/>
      <c r="E5" s="181"/>
      <c r="F5" s="181"/>
      <c r="G5" s="181"/>
      <c r="H5" s="165"/>
      <c r="I5" s="165"/>
      <c r="J5" s="165"/>
      <c r="K5" s="165"/>
      <c r="L5" s="165"/>
      <c r="M5" s="165"/>
      <c r="N5" s="182"/>
      <c r="O5" s="164"/>
    </row>
    <row r="6" spans="1:23" ht="16.2" hidden="1" thickBot="1">
      <c r="B6" s="16"/>
      <c r="C6" s="17"/>
      <c r="D6" s="17"/>
      <c r="E6" s="18"/>
      <c r="F6" s="19"/>
      <c r="G6" s="18"/>
      <c r="H6" s="18"/>
      <c r="I6" s="18"/>
      <c r="J6" s="18"/>
      <c r="K6" s="18"/>
      <c r="L6" s="18"/>
      <c r="M6" s="18"/>
      <c r="N6" s="12" t="s">
        <v>2</v>
      </c>
      <c r="O6" s="15"/>
    </row>
    <row r="7" spans="1:23" ht="19.5" customHeight="1" thickBot="1">
      <c r="A7" s="1">
        <v>1</v>
      </c>
      <c r="B7" s="20" t="s">
        <v>3</v>
      </c>
      <c r="C7" s="21"/>
      <c r="D7" s="21"/>
      <c r="E7" s="21"/>
      <c r="F7" s="21"/>
      <c r="G7" s="21"/>
      <c r="H7" s="22">
        <f t="shared" ref="H7:O7" si="0">SUM(H9+H188+H199+H260+H267+H276+H282+H411)</f>
        <v>26612820.815040305</v>
      </c>
      <c r="I7" s="22">
        <f t="shared" si="0"/>
        <v>32153349</v>
      </c>
      <c r="J7" s="22">
        <f t="shared" si="0"/>
        <v>30796058</v>
      </c>
      <c r="K7" s="22">
        <f t="shared" si="0"/>
        <v>38595292</v>
      </c>
      <c r="L7" s="22">
        <f t="shared" si="0"/>
        <v>38198490</v>
      </c>
      <c r="M7" s="22">
        <f t="shared" si="0"/>
        <v>41124423</v>
      </c>
      <c r="N7" s="22">
        <f t="shared" si="0"/>
        <v>44017323.943999998</v>
      </c>
      <c r="O7" s="22">
        <f t="shared" si="0"/>
        <v>45461870.316999994</v>
      </c>
    </row>
    <row r="8" spans="1:23">
      <c r="A8" s="1">
        <f>+A7+1</f>
        <v>2</v>
      </c>
      <c r="B8" s="169"/>
      <c r="C8" s="170"/>
      <c r="D8" s="170"/>
      <c r="E8" s="171"/>
      <c r="F8" s="171"/>
      <c r="G8" s="171"/>
      <c r="H8" s="171"/>
      <c r="I8" s="171"/>
      <c r="J8" s="171"/>
      <c r="K8" s="171"/>
      <c r="L8" s="171"/>
      <c r="M8" s="171"/>
      <c r="N8" s="172"/>
      <c r="O8" s="173"/>
    </row>
    <row r="9" spans="1:23">
      <c r="A9" s="1">
        <f t="shared" ref="A9:A72" si="1">+A8+1</f>
        <v>3</v>
      </c>
      <c r="B9" s="24" t="s">
        <v>4</v>
      </c>
      <c r="C9" s="25" t="s">
        <v>5</v>
      </c>
      <c r="D9" s="17"/>
      <c r="E9" s="19"/>
      <c r="F9" s="19"/>
      <c r="G9" s="18"/>
      <c r="H9" s="19">
        <f t="shared" ref="H9:O9" si="2">SUM(H11+H110+H130)</f>
        <v>7413068.7610095963</v>
      </c>
      <c r="I9" s="19">
        <f t="shared" si="2"/>
        <v>8758829</v>
      </c>
      <c r="J9" s="19">
        <f t="shared" si="2"/>
        <v>8219888</v>
      </c>
      <c r="K9" s="19">
        <f t="shared" si="2"/>
        <v>12562342</v>
      </c>
      <c r="L9" s="19">
        <f t="shared" si="2"/>
        <v>11851484</v>
      </c>
      <c r="M9" s="19">
        <f t="shared" si="2"/>
        <v>13175519</v>
      </c>
      <c r="N9" s="19">
        <f t="shared" si="2"/>
        <v>14550840</v>
      </c>
      <c r="O9" s="26">
        <f t="shared" si="2"/>
        <v>15301700.978999998</v>
      </c>
      <c r="T9" s="27" t="e">
        <f>+SUM(T11,T110,T130)</f>
        <v>#REF!</v>
      </c>
      <c r="U9" s="1" t="e">
        <f>T9/1000</f>
        <v>#REF!</v>
      </c>
      <c r="V9" s="28">
        <f>+SUM(V11,V110,V130)</f>
        <v>3587596018.6999998</v>
      </c>
      <c r="W9" s="1">
        <f>V9/1000</f>
        <v>3587596.0186999999</v>
      </c>
    </row>
    <row r="10" spans="1:23" outlineLevel="3">
      <c r="A10" s="1">
        <f t="shared" si="1"/>
        <v>4</v>
      </c>
      <c r="B10" s="16"/>
      <c r="C10" s="17"/>
      <c r="D10" s="17"/>
      <c r="E10" s="18"/>
      <c r="F10" s="18"/>
      <c r="G10" s="18"/>
      <c r="H10" s="18"/>
      <c r="I10" s="18"/>
      <c r="J10" s="18"/>
      <c r="K10" s="18"/>
      <c r="L10" s="18"/>
      <c r="M10" s="18"/>
      <c r="N10" s="29"/>
      <c r="O10" s="30"/>
      <c r="T10" s="27"/>
      <c r="U10" s="1">
        <f t="shared" ref="U10:U73" si="3">T10/1000</f>
        <v>0</v>
      </c>
      <c r="V10" s="28"/>
      <c r="W10" s="1">
        <f t="shared" ref="W10:W73" si="4">V10/1000</f>
        <v>0</v>
      </c>
    </row>
    <row r="11" spans="1:23">
      <c r="A11" s="1">
        <f t="shared" si="1"/>
        <v>5</v>
      </c>
      <c r="B11" s="16"/>
      <c r="C11" s="31" t="s">
        <v>6</v>
      </c>
      <c r="D11" s="17" t="s">
        <v>7</v>
      </c>
      <c r="E11" s="17"/>
      <c r="F11" s="17"/>
      <c r="G11" s="17"/>
      <c r="H11" s="18">
        <f t="shared" ref="H11:O11" si="5">SUM(H12+H14+H17)</f>
        <v>4408913.7514740881</v>
      </c>
      <c r="I11" s="18">
        <f t="shared" si="5"/>
        <v>5413640</v>
      </c>
      <c r="J11" s="18">
        <f t="shared" si="5"/>
        <v>4105934</v>
      </c>
      <c r="K11" s="18">
        <f t="shared" si="5"/>
        <v>6736157</v>
      </c>
      <c r="L11" s="18">
        <f t="shared" si="5"/>
        <v>5556293</v>
      </c>
      <c r="M11" s="18">
        <f t="shared" si="5"/>
        <v>8544213</v>
      </c>
      <c r="N11" s="18">
        <f t="shared" si="5"/>
        <v>8690466</v>
      </c>
      <c r="O11" s="45">
        <f t="shared" si="5"/>
        <v>9020703.7079999987</v>
      </c>
      <c r="T11" s="32">
        <f>+SUM(T12,T14,T17)</f>
        <v>6294375524</v>
      </c>
      <c r="U11" s="1">
        <f t="shared" si="3"/>
        <v>6294375.5240000002</v>
      </c>
      <c r="V11" s="33">
        <f t="shared" ref="V11" si="6">+SUM(V12,V14,V17)</f>
        <v>1293420006.7</v>
      </c>
      <c r="W11" s="1">
        <f t="shared" si="4"/>
        <v>1293420.0067</v>
      </c>
    </row>
    <row r="12" spans="1:23" outlineLevel="3">
      <c r="A12" s="1">
        <f t="shared" si="1"/>
        <v>6</v>
      </c>
      <c r="B12" s="16"/>
      <c r="C12" s="17"/>
      <c r="D12" s="34"/>
      <c r="E12" s="35" t="s">
        <v>8</v>
      </c>
      <c r="F12" s="35"/>
      <c r="G12" s="36"/>
      <c r="H12" s="18">
        <f t="shared" ref="H12:M12" si="7">SUM(H13)</f>
        <v>0</v>
      </c>
      <c r="I12" s="18">
        <f t="shared" si="7"/>
        <v>0</v>
      </c>
      <c r="J12" s="18">
        <f t="shared" si="7"/>
        <v>0</v>
      </c>
      <c r="K12" s="18">
        <f t="shared" si="7"/>
        <v>0</v>
      </c>
      <c r="L12" s="18">
        <f t="shared" si="7"/>
        <v>0</v>
      </c>
      <c r="M12" s="18">
        <f t="shared" si="7"/>
        <v>0</v>
      </c>
      <c r="N12" s="37">
        <v>0</v>
      </c>
      <c r="O12" s="38">
        <v>0</v>
      </c>
      <c r="T12" s="39">
        <f>+T13</f>
        <v>0</v>
      </c>
      <c r="U12" s="1">
        <f t="shared" si="3"/>
        <v>0</v>
      </c>
      <c r="V12" s="40">
        <f t="shared" ref="V12" si="8">+V13</f>
        <v>0</v>
      </c>
      <c r="W12" s="1">
        <f t="shared" si="4"/>
        <v>0</v>
      </c>
    </row>
    <row r="13" spans="1:23" outlineLevel="4">
      <c r="A13" s="1">
        <f t="shared" si="1"/>
        <v>7</v>
      </c>
      <c r="B13" s="16"/>
      <c r="C13" s="17"/>
      <c r="D13" s="34"/>
      <c r="E13" s="41"/>
      <c r="F13" s="31" t="s">
        <v>9</v>
      </c>
      <c r="G13" s="42" t="s">
        <v>8</v>
      </c>
      <c r="H13" s="18">
        <f>VLOOKUP('Resumen '!F13,'[1]2009'!$E$12:$G$369,3,FALSE)</f>
        <v>0</v>
      </c>
      <c r="I13" s="18">
        <f>VLOOKUP(F13,'[1]2010'!$E$12:$G$388,3,FALSE)</f>
        <v>0</v>
      </c>
      <c r="J13" s="18">
        <f>VLOOKUP(F13,'[1]2011'!$F$13:$H$385,3,FALSE)</f>
        <v>0</v>
      </c>
      <c r="K13" s="18">
        <f>VLOOKUP(F13,'[1]2012'!$E$12:$G$410,3,FALSE)</f>
        <v>0</v>
      </c>
      <c r="L13" s="18">
        <f>VLOOKUP(F13,'[1]2013'!$F$13:$H$411,3,FALSE)</f>
        <v>0</v>
      </c>
      <c r="M13" s="18">
        <f>VLOOKUP(F13,'[1]2014'!$F$13:$K$410,6,FALSE)</f>
        <v>0</v>
      </c>
      <c r="N13" s="23">
        <f>VLOOKUP(F13,'[1]2015-2016'!$F$13:$J$413,5,FALSE)</f>
        <v>0</v>
      </c>
      <c r="O13" s="15">
        <f>VLOOKUP(F13,'[1]2015-2016'!$F$13:$M$414,8,FALSE)</f>
        <v>0</v>
      </c>
      <c r="T13" s="32">
        <v>0</v>
      </c>
      <c r="U13" s="1">
        <f t="shared" si="3"/>
        <v>0</v>
      </c>
      <c r="V13" s="33">
        <v>0</v>
      </c>
      <c r="W13" s="1">
        <f t="shared" si="4"/>
        <v>0</v>
      </c>
    </row>
    <row r="14" spans="1:23" outlineLevel="3">
      <c r="A14" s="1">
        <f t="shared" si="1"/>
        <v>8</v>
      </c>
      <c r="B14" s="16"/>
      <c r="C14" s="34"/>
      <c r="D14" s="34"/>
      <c r="E14" s="43" t="s">
        <v>10</v>
      </c>
      <c r="F14" s="44"/>
      <c r="G14" s="36"/>
      <c r="H14" s="18">
        <f t="shared" ref="H14:O14" si="9">SUM(H15:H16)</f>
        <v>0</v>
      </c>
      <c r="I14" s="18">
        <f t="shared" si="9"/>
        <v>0</v>
      </c>
      <c r="J14" s="18">
        <f t="shared" si="9"/>
        <v>0</v>
      </c>
      <c r="K14" s="18">
        <f t="shared" si="9"/>
        <v>0</v>
      </c>
      <c r="L14" s="18">
        <f t="shared" si="9"/>
        <v>0</v>
      </c>
      <c r="M14" s="18">
        <f t="shared" si="9"/>
        <v>0</v>
      </c>
      <c r="N14" s="18">
        <f t="shared" si="9"/>
        <v>0</v>
      </c>
      <c r="O14" s="45">
        <f t="shared" si="9"/>
        <v>0</v>
      </c>
      <c r="T14" s="39">
        <f>SUM(T15:T16)</f>
        <v>0</v>
      </c>
      <c r="U14" s="1">
        <f t="shared" si="3"/>
        <v>0</v>
      </c>
      <c r="V14" s="40">
        <f t="shared" ref="V14" si="10">SUM(V15:V16)</f>
        <v>0</v>
      </c>
      <c r="W14" s="1">
        <f t="shared" si="4"/>
        <v>0</v>
      </c>
    </row>
    <row r="15" spans="1:23" outlineLevel="4">
      <c r="A15" s="1">
        <f t="shared" si="1"/>
        <v>9</v>
      </c>
      <c r="B15" s="16"/>
      <c r="C15" s="34"/>
      <c r="D15" s="34"/>
      <c r="E15" s="46"/>
      <c r="F15" s="31" t="s">
        <v>11</v>
      </c>
      <c r="G15" s="42" t="s">
        <v>12</v>
      </c>
      <c r="H15" s="18">
        <f>VLOOKUP('Resumen '!F15,'[1]2009'!$E$12:$G$369,3,FALSE)</f>
        <v>0</v>
      </c>
      <c r="I15" s="18">
        <f>VLOOKUP(F15,'[1]2010'!$E$12:$G$388,3,FALSE)</f>
        <v>0</v>
      </c>
      <c r="J15" s="18">
        <f>VLOOKUP(F15,'[1]2011'!$F$13:$H$385,3,FALSE)</f>
        <v>0</v>
      </c>
      <c r="K15" s="18">
        <f>VLOOKUP(F15,'[1]2012'!$E$12:$G$410,3,FALSE)</f>
        <v>0</v>
      </c>
      <c r="L15" s="18">
        <f>VLOOKUP(F15,'[1]2013'!$F$13:$H$411,3,FALSE)</f>
        <v>0</v>
      </c>
      <c r="M15" s="18">
        <f>VLOOKUP(F15,'[1]2014'!$F$13:$K$410,6,FALSE)</f>
        <v>0</v>
      </c>
      <c r="N15" s="23">
        <f>VLOOKUP(F15,'[1]2015-2016'!$F$13:$J$413,5,FALSE)</f>
        <v>0</v>
      </c>
      <c r="O15" s="15">
        <f>VLOOKUP(F15,'[1]2015-2016'!$F$13:$M$414,8,FALSE)</f>
        <v>0</v>
      </c>
      <c r="T15" s="32">
        <v>0</v>
      </c>
      <c r="U15" s="1">
        <f t="shared" si="3"/>
        <v>0</v>
      </c>
      <c r="V15" s="33">
        <v>0</v>
      </c>
      <c r="W15" s="1">
        <f t="shared" si="4"/>
        <v>0</v>
      </c>
    </row>
    <row r="16" spans="1:23" outlineLevel="5">
      <c r="A16" s="1">
        <f t="shared" si="1"/>
        <v>10</v>
      </c>
      <c r="B16" s="16"/>
      <c r="C16" s="34"/>
      <c r="D16" s="34"/>
      <c r="E16" s="47"/>
      <c r="F16" s="31" t="s">
        <v>13</v>
      </c>
      <c r="G16" s="42" t="s">
        <v>14</v>
      </c>
      <c r="H16" s="18">
        <f>VLOOKUP('Resumen '!F16,'[1]2009'!$E$12:$G$369,3,FALSE)</f>
        <v>0</v>
      </c>
      <c r="I16" s="18">
        <f>VLOOKUP(F16,'[1]2010'!$E$12:$G$388,3,FALSE)</f>
        <v>0</v>
      </c>
      <c r="J16" s="18">
        <f>VLOOKUP(F16,'[1]2011'!$F$13:$H$385,3,FALSE)</f>
        <v>0</v>
      </c>
      <c r="K16" s="18">
        <f>VLOOKUP(F16,'[1]2012'!$E$12:$G$410,3,FALSE)</f>
        <v>0</v>
      </c>
      <c r="L16" s="18">
        <f>VLOOKUP(F16,'[1]2013'!$F$13:$H$411,3,FALSE)</f>
        <v>0</v>
      </c>
      <c r="M16" s="18">
        <f>VLOOKUP(F16,'[1]2014'!$F$13:$K$410,6,FALSE)</f>
        <v>0</v>
      </c>
      <c r="N16" s="23">
        <f>VLOOKUP(F16,'[1]2015-2016'!$F$13:$J$413,5,FALSE)</f>
        <v>0</v>
      </c>
      <c r="O16" s="15">
        <f>VLOOKUP(F16,'[1]2015-2016'!$F$13:$M$414,8,FALSE)</f>
        <v>0</v>
      </c>
      <c r="T16" s="32">
        <v>0</v>
      </c>
      <c r="U16" s="1">
        <f t="shared" si="3"/>
        <v>0</v>
      </c>
      <c r="V16" s="33">
        <v>0</v>
      </c>
      <c r="W16" s="1">
        <f t="shared" si="4"/>
        <v>0</v>
      </c>
    </row>
    <row r="17" spans="1:23" outlineLevel="3">
      <c r="A17" s="1">
        <f t="shared" si="1"/>
        <v>11</v>
      </c>
      <c r="B17" s="16"/>
      <c r="C17" s="34"/>
      <c r="D17" s="34"/>
      <c r="E17" s="43" t="s">
        <v>15</v>
      </c>
      <c r="F17" s="44"/>
      <c r="G17" s="36"/>
      <c r="H17" s="18">
        <f t="shared" ref="H17:O17" si="11">SUM(H18:H109)</f>
        <v>4408913.7514740881</v>
      </c>
      <c r="I17" s="18">
        <f t="shared" si="11"/>
        <v>5413640</v>
      </c>
      <c r="J17" s="18">
        <f t="shared" si="11"/>
        <v>4105934</v>
      </c>
      <c r="K17" s="18">
        <f t="shared" si="11"/>
        <v>6736157</v>
      </c>
      <c r="L17" s="18">
        <f t="shared" si="11"/>
        <v>5556293</v>
      </c>
      <c r="M17" s="18">
        <f t="shared" si="11"/>
        <v>8544213</v>
      </c>
      <c r="N17" s="18">
        <f t="shared" si="11"/>
        <v>8690466</v>
      </c>
      <c r="O17" s="45">
        <f t="shared" si="11"/>
        <v>9020703.7079999987</v>
      </c>
      <c r="T17" s="39">
        <f>SUM(T18:T109)</f>
        <v>6294375524</v>
      </c>
      <c r="U17" s="1">
        <f t="shared" si="3"/>
        <v>6294375.5240000002</v>
      </c>
      <c r="V17" s="40">
        <f t="shared" ref="V17" si="12">SUM(V18:V109)</f>
        <v>1293420006.7</v>
      </c>
      <c r="W17" s="1">
        <f t="shared" si="4"/>
        <v>1293420.0067</v>
      </c>
    </row>
    <row r="18" spans="1:23" outlineLevel="5">
      <c r="A18" s="1">
        <f t="shared" si="1"/>
        <v>12</v>
      </c>
      <c r="B18" s="16"/>
      <c r="C18" s="34"/>
      <c r="D18" s="17"/>
      <c r="E18" s="48"/>
      <c r="F18" s="49" t="s">
        <v>16</v>
      </c>
      <c r="G18" s="50" t="s">
        <v>17</v>
      </c>
      <c r="H18" s="18">
        <f>VLOOKUP('Resumen '!F18,'[1]2009'!$E$12:$G$369,3,FALSE)</f>
        <v>0</v>
      </c>
      <c r="I18" s="18">
        <v>0</v>
      </c>
      <c r="J18" s="18">
        <f>VLOOKUP(F18,'[1]2011'!$F$13:$H$385,3,FALSE)</f>
        <v>0</v>
      </c>
      <c r="K18" s="18">
        <f>VLOOKUP(F18,'[1]2012'!$E$12:$G$410,3,FALSE)</f>
        <v>0</v>
      </c>
      <c r="L18" s="18">
        <f>VLOOKUP(F18,'[1]2013'!$F$13:$H$411,3,FALSE)</f>
        <v>0</v>
      </c>
      <c r="M18" s="18">
        <f>VLOOKUP(F18,'[1]2014'!$F$13:$K$410,6,FALSE)</f>
        <v>0</v>
      </c>
      <c r="N18" s="23">
        <f>VLOOKUP(F18,'[1]2015-2016'!$F$13:$J$413,5,FALSE)</f>
        <v>0</v>
      </c>
      <c r="O18" s="15">
        <v>0</v>
      </c>
      <c r="T18" s="32">
        <v>0</v>
      </c>
      <c r="U18" s="1">
        <f t="shared" si="3"/>
        <v>0</v>
      </c>
      <c r="V18" s="33">
        <v>0</v>
      </c>
      <c r="W18" s="1">
        <f t="shared" si="4"/>
        <v>0</v>
      </c>
    </row>
    <row r="19" spans="1:23" outlineLevel="5">
      <c r="A19" s="1">
        <f t="shared" si="1"/>
        <v>13</v>
      </c>
      <c r="B19" s="16"/>
      <c r="C19" s="34"/>
      <c r="D19" s="17"/>
      <c r="E19" s="48"/>
      <c r="F19" s="49" t="s">
        <v>18</v>
      </c>
      <c r="G19" s="50" t="s">
        <v>19</v>
      </c>
      <c r="H19" s="18">
        <f>VLOOKUP('Resumen '!F19,'[1]2009'!$E$12:$G$369,3,FALSE)</f>
        <v>0</v>
      </c>
      <c r="I19" s="18">
        <v>0</v>
      </c>
      <c r="J19" s="18">
        <f>VLOOKUP(F19,'[1]2011'!$F$13:$H$385,3,FALSE)</f>
        <v>0</v>
      </c>
      <c r="K19" s="18">
        <f>VLOOKUP(F19,'[1]2012'!$E$12:$G$410,3,FALSE)</f>
        <v>0</v>
      </c>
      <c r="L19" s="18">
        <f>VLOOKUP(F19,'[1]2013'!$F$13:$H$411,3,FALSE)</f>
        <v>0</v>
      </c>
      <c r="M19" s="18">
        <f>VLOOKUP(F19,'[1]2014'!$F$13:$K$410,6,FALSE)</f>
        <v>0</v>
      </c>
      <c r="N19" s="23">
        <f>VLOOKUP(F19,'[1]2015-2016'!$F$13:$J$413,5,FALSE)</f>
        <v>0</v>
      </c>
      <c r="O19" s="15">
        <v>0</v>
      </c>
      <c r="T19" s="32">
        <v>0</v>
      </c>
      <c r="U19" s="1">
        <f t="shared" si="3"/>
        <v>0</v>
      </c>
      <c r="V19" s="33">
        <v>0</v>
      </c>
      <c r="W19" s="1">
        <f t="shared" si="4"/>
        <v>0</v>
      </c>
    </row>
    <row r="20" spans="1:23" outlineLevel="5">
      <c r="A20" s="1">
        <f t="shared" si="1"/>
        <v>14</v>
      </c>
      <c r="B20" s="16"/>
      <c r="C20" s="34"/>
      <c r="D20" s="17"/>
      <c r="E20" s="48"/>
      <c r="F20" s="49" t="s">
        <v>20</v>
      </c>
      <c r="G20" s="51" t="s">
        <v>21</v>
      </c>
      <c r="H20" s="18">
        <f>VLOOKUP('Resumen '!F20,'[1]2009'!$E$12:$G$369,3,FALSE)</f>
        <v>10293.380825335893</v>
      </c>
      <c r="I20" s="18">
        <f>VLOOKUP(F20,'[1]2010'!$E$12:$G$388,3,FALSE)</f>
        <v>5514</v>
      </c>
      <c r="J20" s="18">
        <f>VLOOKUP(F20,'[1]2011'!$F$13:$H$385,3,FALSE)</f>
        <v>6655</v>
      </c>
      <c r="K20" s="18">
        <f>VLOOKUP(F20,'[1]2012'!$E$12:$G$410,3,FALSE)</f>
        <v>4604</v>
      </c>
      <c r="L20" s="18">
        <f>VLOOKUP(F20,'[1]2013'!$F$13:$H$411,3,FALSE)</f>
        <v>5173</v>
      </c>
      <c r="M20" s="18">
        <f>VLOOKUP(F20,'[1]2014'!$F$13:$K$410,6,FALSE)</f>
        <v>9557</v>
      </c>
      <c r="N20" s="23">
        <f>VLOOKUP(F20,'[1]2015-2016'!$F$13:$J$413,5,FALSE)</f>
        <v>7902</v>
      </c>
      <c r="O20" s="15">
        <f>VLOOKUP(F20,'[1]2015-2016'!$F$13:$M$414,8,FALSE)</f>
        <v>8202.2759999999998</v>
      </c>
      <c r="T20" s="32">
        <v>6919292</v>
      </c>
      <c r="U20" s="1">
        <f t="shared" si="3"/>
        <v>6919.2920000000004</v>
      </c>
      <c r="V20" s="33">
        <v>691929.2</v>
      </c>
      <c r="W20" s="1">
        <f t="shared" si="4"/>
        <v>691.92919999999992</v>
      </c>
    </row>
    <row r="21" spans="1:23" outlineLevel="5" collapsed="1">
      <c r="A21" s="1">
        <f t="shared" si="1"/>
        <v>15</v>
      </c>
      <c r="B21" s="16"/>
      <c r="C21" s="34"/>
      <c r="D21" s="17"/>
      <c r="E21" s="48"/>
      <c r="F21" s="49" t="s">
        <v>22</v>
      </c>
      <c r="G21" s="51" t="s">
        <v>23</v>
      </c>
      <c r="H21" s="18">
        <f>VLOOKUP('Resumen '!F21,'[1]2009'!$E$12:$G$369,3,FALSE)</f>
        <v>0</v>
      </c>
      <c r="I21" s="18">
        <f>VLOOKUP(F21,'[1]2010'!$E$12:$G$388,3,FALSE)</f>
        <v>0</v>
      </c>
      <c r="J21" s="18">
        <f>VLOOKUP(F21,'[1]2011'!$F$13:$H$385,3,FALSE)</f>
        <v>0</v>
      </c>
      <c r="K21" s="18">
        <f>VLOOKUP(F21,'[1]2012'!$E$12:$G$410,3,FALSE)</f>
        <v>0</v>
      </c>
      <c r="L21" s="18">
        <f>VLOOKUP(F21,'[1]2013'!$F$13:$H$411,3,FALSE)</f>
        <v>0</v>
      </c>
      <c r="M21" s="18">
        <f>VLOOKUP(F21,'[1]2014'!$F$13:$K$410,6,FALSE)</f>
        <v>0</v>
      </c>
      <c r="N21" s="23">
        <f>VLOOKUP(F21,'[1]2015-2016'!$F$13:$J$413,5,FALSE)</f>
        <v>0</v>
      </c>
      <c r="O21" s="15">
        <f>VLOOKUP(F21,'[1]2015-2016'!$F$13:$M$414,8,FALSE)</f>
        <v>0</v>
      </c>
      <c r="T21" s="32">
        <v>0</v>
      </c>
      <c r="U21" s="1">
        <f t="shared" si="3"/>
        <v>0</v>
      </c>
      <c r="V21" s="33">
        <v>0</v>
      </c>
      <c r="W21" s="1">
        <f t="shared" si="4"/>
        <v>0</v>
      </c>
    </row>
    <row r="22" spans="1:23" outlineLevel="5">
      <c r="A22" s="1">
        <f t="shared" si="1"/>
        <v>16</v>
      </c>
      <c r="B22" s="16"/>
      <c r="C22" s="34"/>
      <c r="D22" s="17"/>
      <c r="E22" s="48"/>
      <c r="F22" s="49" t="s">
        <v>24</v>
      </c>
      <c r="G22" s="50" t="s">
        <v>25</v>
      </c>
      <c r="H22" s="18">
        <f>VLOOKUP('Resumen '!F22,'[1]2009'!$E$12:$G$369,3,FALSE)</f>
        <v>0</v>
      </c>
      <c r="I22" s="18">
        <f>VLOOKUP(F22,'[1]2010'!$E$12:$G$388,3,FALSE)</f>
        <v>0</v>
      </c>
      <c r="J22" s="18">
        <f>VLOOKUP(F22,'[1]2011'!$F$13:$H$385,3,FALSE)</f>
        <v>0</v>
      </c>
      <c r="K22" s="18">
        <f>VLOOKUP(F22,'[1]2012'!$E$12:$G$410,3,FALSE)</f>
        <v>0</v>
      </c>
      <c r="L22" s="18">
        <f>VLOOKUP(F22,'[1]2013'!$F$13:$H$411,3,FALSE)</f>
        <v>0</v>
      </c>
      <c r="M22" s="18">
        <f>VLOOKUP(F22,'[1]2014'!$F$13:$K$410,6,FALSE)</f>
        <v>0</v>
      </c>
      <c r="N22" s="23">
        <f>VLOOKUP(F22,'[1]2015-2016'!$F$13:$J$413,5,FALSE)</f>
        <v>0</v>
      </c>
      <c r="O22" s="15">
        <f>VLOOKUP(F22,'[1]2015-2016'!$F$13:$M$414,8,FALSE)</f>
        <v>0</v>
      </c>
      <c r="T22" s="32">
        <v>0</v>
      </c>
      <c r="U22" s="1">
        <f t="shared" si="3"/>
        <v>0</v>
      </c>
      <c r="V22" s="33">
        <v>0</v>
      </c>
      <c r="W22" s="1">
        <f t="shared" si="4"/>
        <v>0</v>
      </c>
    </row>
    <row r="23" spans="1:23" outlineLevel="5">
      <c r="A23" s="1">
        <f t="shared" si="1"/>
        <v>17</v>
      </c>
      <c r="B23" s="16"/>
      <c r="C23" s="34"/>
      <c r="D23" s="17"/>
      <c r="E23" s="48"/>
      <c r="F23" s="49" t="s">
        <v>26</v>
      </c>
      <c r="G23" s="50" t="s">
        <v>27</v>
      </c>
      <c r="H23" s="18">
        <f>VLOOKUP('Resumen '!F23,'[1]2009'!$E$12:$G$369,3,FALSE)</f>
        <v>0</v>
      </c>
      <c r="I23" s="18">
        <f>VLOOKUP(F23,'[1]2010'!$E$12:$G$388,3,FALSE)</f>
        <v>0</v>
      </c>
      <c r="J23" s="18">
        <f>VLOOKUP(F23,'[1]2011'!$F$13:$H$385,3,FALSE)</f>
        <v>0</v>
      </c>
      <c r="K23" s="18">
        <f>VLOOKUP(F23,'[1]2012'!$E$12:$G$410,3,FALSE)</f>
        <v>0</v>
      </c>
      <c r="L23" s="18">
        <f>VLOOKUP(F23,'[1]2013'!$F$13:$H$411,3,FALSE)</f>
        <v>0</v>
      </c>
      <c r="M23" s="18">
        <f>VLOOKUP(F23,'[1]2014'!$F$13:$K$410,6,FALSE)</f>
        <v>0</v>
      </c>
      <c r="N23" s="23">
        <f>VLOOKUP(F23,'[1]2015-2016'!$F$13:$J$413,5,FALSE)</f>
        <v>0</v>
      </c>
      <c r="O23" s="15">
        <f>VLOOKUP(F23,'[1]2015-2016'!$F$13:$M$414,8,FALSE)</f>
        <v>0</v>
      </c>
      <c r="T23" s="32">
        <v>0</v>
      </c>
      <c r="U23" s="1">
        <f t="shared" si="3"/>
        <v>0</v>
      </c>
      <c r="V23" s="33">
        <v>0</v>
      </c>
      <c r="W23" s="1">
        <f t="shared" si="4"/>
        <v>0</v>
      </c>
    </row>
    <row r="24" spans="1:23" outlineLevel="4">
      <c r="A24" s="1">
        <f t="shared" si="1"/>
        <v>18</v>
      </c>
      <c r="B24" s="16"/>
      <c r="C24" s="34"/>
      <c r="D24" s="17"/>
      <c r="E24" s="48"/>
      <c r="F24" s="49" t="s">
        <v>28</v>
      </c>
      <c r="G24" s="50" t="s">
        <v>29</v>
      </c>
      <c r="H24" s="18">
        <f>VLOOKUP('Resumen '!F24,'[1]2009'!$E$12:$G$369,3,FALSE)</f>
        <v>0</v>
      </c>
      <c r="I24" s="18">
        <f>VLOOKUP(F24,'[1]2010'!$E$12:$G$388,3,FALSE)</f>
        <v>0</v>
      </c>
      <c r="J24" s="18">
        <f>VLOOKUP(F24,'[1]2011'!$F$13:$H$385,3,FALSE)</f>
        <v>0</v>
      </c>
      <c r="K24" s="18">
        <f>VLOOKUP(F24,'[1]2012'!$E$12:$G$410,3,FALSE)</f>
        <v>0</v>
      </c>
      <c r="L24" s="18">
        <f>VLOOKUP(F24,'[1]2013'!$F$13:$H$411,3,FALSE)</f>
        <v>0</v>
      </c>
      <c r="M24" s="18">
        <f>VLOOKUP(F24,'[1]2014'!$F$13:$K$410,6,FALSE)</f>
        <v>0</v>
      </c>
      <c r="N24" s="23">
        <f>VLOOKUP(F24,'[1]2015-2016'!$F$13:$J$413,5,FALSE)</f>
        <v>0</v>
      </c>
      <c r="O24" s="15">
        <f>VLOOKUP(F24,'[1]2015-2016'!$F$13:$M$414,8,FALSE)</f>
        <v>0</v>
      </c>
      <c r="T24" s="32">
        <v>0</v>
      </c>
      <c r="U24" s="1">
        <f t="shared" si="3"/>
        <v>0</v>
      </c>
      <c r="V24" s="33">
        <v>0</v>
      </c>
      <c r="W24" s="1">
        <f t="shared" si="4"/>
        <v>0</v>
      </c>
    </row>
    <row r="25" spans="1:23" outlineLevel="4">
      <c r="A25" s="1" t="e">
        <f>+#REF!+1</f>
        <v>#REF!</v>
      </c>
      <c r="B25" s="16"/>
      <c r="C25" s="34"/>
      <c r="D25" s="17"/>
      <c r="E25" s="48"/>
      <c r="F25" s="49" t="s">
        <v>30</v>
      </c>
      <c r="G25" s="50" t="s">
        <v>31</v>
      </c>
      <c r="H25" s="18">
        <f>VLOOKUP('Resumen '!F25,'[1]2009'!$E$12:$G$369,3,FALSE)</f>
        <v>35185.356802303264</v>
      </c>
      <c r="I25" s="18">
        <f>VLOOKUP(F25,'[1]2010'!$E$12:$G$388,3,FALSE)</f>
        <v>128573</v>
      </c>
      <c r="J25" s="18">
        <f>VLOOKUP(F25,'[1]2011'!$F$13:$H$385,3,FALSE)</f>
        <v>109970</v>
      </c>
      <c r="K25" s="18">
        <f>VLOOKUP(F25,'[1]2012'!$E$12:$G$410,3,FALSE)</f>
        <v>162003</v>
      </c>
      <c r="L25" s="18">
        <f>VLOOKUP(F25,'[1]2013'!$F$13:$H$411,3,FALSE)</f>
        <v>180722</v>
      </c>
      <c r="M25" s="18">
        <f>VLOOKUP(F25,'[1]2014'!$F$13:$K$410,6,FALSE)</f>
        <v>83832</v>
      </c>
      <c r="N25" s="23">
        <f>VLOOKUP(F25,'[1]2015-2016'!$F$13:$J$413,5,FALSE)</f>
        <v>64131</v>
      </c>
      <c r="O25" s="15">
        <f>VLOOKUP(F25,'[1]2015-2016'!$F$13:$M$414,8,FALSE)</f>
        <v>66567.978000000003</v>
      </c>
      <c r="T25" s="32">
        <v>33975168</v>
      </c>
      <c r="U25" s="1">
        <f t="shared" si="3"/>
        <v>33975.167999999998</v>
      </c>
      <c r="V25" s="33">
        <v>19226350.699999999</v>
      </c>
      <c r="W25" s="1">
        <f t="shared" si="4"/>
        <v>19226.350699999999</v>
      </c>
    </row>
    <row r="26" spans="1:23" outlineLevel="4">
      <c r="A26" s="1" t="e">
        <f t="shared" si="1"/>
        <v>#REF!</v>
      </c>
      <c r="B26" s="16"/>
      <c r="C26" s="34"/>
      <c r="D26" s="17"/>
      <c r="E26" s="48"/>
      <c r="F26" s="49" t="s">
        <v>32</v>
      </c>
      <c r="G26" s="50" t="s">
        <v>33</v>
      </c>
      <c r="H26" s="18">
        <v>0</v>
      </c>
      <c r="I26" s="18">
        <v>0</v>
      </c>
      <c r="J26" s="18">
        <v>0</v>
      </c>
      <c r="K26" s="18">
        <f>VLOOKUP(F26,'[1]2012'!$E$12:$G$410,3,FALSE)</f>
        <v>2443</v>
      </c>
      <c r="L26" s="18">
        <f>VLOOKUP(F26,'[1]2013'!$F$13:$H$411,3,FALSE)</f>
        <v>0</v>
      </c>
      <c r="M26" s="18">
        <f>VLOOKUP(F26,'[1]2014'!$F$13:$K$410,6,FALSE)</f>
        <v>1417</v>
      </c>
      <c r="N26" s="23">
        <f>VLOOKUP(F26,'[1]2015-2016'!$F$13:$J$413,5,FALSE)</f>
        <v>0</v>
      </c>
      <c r="O26" s="15">
        <f>VLOOKUP(F26,'[1]2015-2016'!$F$13:$M$414,8,FALSE)</f>
        <v>0</v>
      </c>
      <c r="T26" s="32">
        <v>0</v>
      </c>
      <c r="U26" s="1">
        <f t="shared" si="3"/>
        <v>0</v>
      </c>
      <c r="V26" s="33">
        <v>0</v>
      </c>
      <c r="W26" s="1">
        <f t="shared" si="4"/>
        <v>0</v>
      </c>
    </row>
    <row r="27" spans="1:23" outlineLevel="4">
      <c r="A27" s="1" t="e">
        <f t="shared" si="1"/>
        <v>#REF!</v>
      </c>
      <c r="B27" s="16"/>
      <c r="C27" s="34"/>
      <c r="D27" s="17"/>
      <c r="E27" s="48"/>
      <c r="F27" s="49" t="s">
        <v>34</v>
      </c>
      <c r="G27" s="50" t="s">
        <v>35</v>
      </c>
      <c r="H27" s="18">
        <f>VLOOKUP('Resumen '!F27,'[1]2009'!$E$12:$G$369,3,FALSE)</f>
        <v>0</v>
      </c>
      <c r="I27" s="18">
        <v>0</v>
      </c>
      <c r="J27" s="18">
        <f>VLOOKUP(F27,'[1]2011'!$F$13:$H$385,3,FALSE)</f>
        <v>0</v>
      </c>
      <c r="K27" s="18">
        <f>VLOOKUP(F27,'[1]2012'!$E$12:$G$410,3,FALSE)</f>
        <v>0</v>
      </c>
      <c r="L27" s="18">
        <f>VLOOKUP(F27,'[1]2013'!$F$13:$H$411,3,FALSE)</f>
        <v>0</v>
      </c>
      <c r="M27" s="18">
        <f>VLOOKUP(F27,'[1]2014'!$F$13:$K$410,6,FALSE)</f>
        <v>0</v>
      </c>
      <c r="N27" s="23">
        <f>VLOOKUP(F27,'[1]2015-2016'!$F$13:$J$413,5,FALSE)</f>
        <v>0</v>
      </c>
      <c r="O27" s="15">
        <v>0</v>
      </c>
      <c r="T27" s="32">
        <v>0</v>
      </c>
      <c r="U27" s="1">
        <f t="shared" si="3"/>
        <v>0</v>
      </c>
      <c r="V27" s="33">
        <v>0</v>
      </c>
      <c r="W27" s="1">
        <f t="shared" si="4"/>
        <v>0</v>
      </c>
    </row>
    <row r="28" spans="1:23" outlineLevel="5">
      <c r="A28" s="1" t="e">
        <f t="shared" si="1"/>
        <v>#REF!</v>
      </c>
      <c r="B28" s="16"/>
      <c r="C28" s="34"/>
      <c r="D28" s="17"/>
      <c r="E28" s="48"/>
      <c r="F28" s="49" t="s">
        <v>36</v>
      </c>
      <c r="G28" s="51" t="s">
        <v>37</v>
      </c>
      <c r="H28" s="18">
        <f>VLOOKUP('Resumen '!F28,'[1]2009'!$E$12:$G$369,3,FALSE)</f>
        <v>1791286.7613474089</v>
      </c>
      <c r="I28" s="18">
        <f>VLOOKUP(F28,'[1]2010'!$E$12:$G$388,3,FALSE)</f>
        <v>2822682</v>
      </c>
      <c r="J28" s="18">
        <f>VLOOKUP(F28,'[1]2011'!$F$13:$H$385,3,FALSE)</f>
        <v>2081997</v>
      </c>
      <c r="K28" s="18">
        <f>VLOOKUP(F28,'[1]2012'!$E$12:$G$410,3,FALSE)</f>
        <v>3332873</v>
      </c>
      <c r="L28" s="18">
        <f>VLOOKUP(F28,'[1]2013'!$F$13:$H$411,3,FALSE)</f>
        <v>2581240</v>
      </c>
      <c r="M28" s="18">
        <f>VLOOKUP(F28,'[1]2014'!$F$13:$K$410,6,FALSE)</f>
        <v>3776048</v>
      </c>
      <c r="N28" s="23">
        <f>VLOOKUP(F28,'[1]2015-2016'!$F$13:$J$413,5,FALSE)</f>
        <v>3989430</v>
      </c>
      <c r="O28" s="15">
        <f>VLOOKUP(F28,'[1]2015-2016'!$F$13:$M$414,8,FALSE)</f>
        <v>4141028.3400000003</v>
      </c>
      <c r="T28" s="32">
        <v>3149466659</v>
      </c>
      <c r="U28" s="1">
        <f t="shared" si="3"/>
        <v>3149466.659</v>
      </c>
      <c r="V28" s="33">
        <v>531947014.30000001</v>
      </c>
      <c r="W28" s="1">
        <f t="shared" si="4"/>
        <v>531947.01430000004</v>
      </c>
    </row>
    <row r="29" spans="1:23" outlineLevel="4">
      <c r="A29" s="1" t="e">
        <f t="shared" si="1"/>
        <v>#REF!</v>
      </c>
      <c r="B29" s="16"/>
      <c r="C29" s="34"/>
      <c r="D29" s="17"/>
      <c r="E29" s="48"/>
      <c r="F29" s="49" t="s">
        <v>38</v>
      </c>
      <c r="G29" s="51" t="s">
        <v>39</v>
      </c>
      <c r="H29" s="18">
        <f>VLOOKUP('Resumen '!F29,'[1]2009'!$E$12:$G$369,3,FALSE)</f>
        <v>0</v>
      </c>
      <c r="I29" s="18">
        <f>VLOOKUP(F29,'[1]2010'!$E$12:$G$388,3,FALSE)</f>
        <v>0</v>
      </c>
      <c r="J29" s="18">
        <f>VLOOKUP(F29,'[1]2011'!$F$13:$H$385,3,FALSE)</f>
        <v>0</v>
      </c>
      <c r="K29" s="18">
        <f>VLOOKUP(F29,'[1]2012'!$E$12:$G$410,3,FALSE)</f>
        <v>0</v>
      </c>
      <c r="L29" s="18">
        <f>VLOOKUP(F29,'[1]2013'!$F$13:$H$411,3,FALSE)</f>
        <v>0</v>
      </c>
      <c r="M29" s="18">
        <f>VLOOKUP(F29,'[1]2014'!$F$13:$K$410,6,FALSE)</f>
        <v>0</v>
      </c>
      <c r="N29" s="23">
        <f>VLOOKUP(F29,'[1]2015-2016'!$F$13:$J$413,5,FALSE)</f>
        <v>0</v>
      </c>
      <c r="O29" s="15">
        <f>VLOOKUP(F29,'[1]2015-2016'!$F$13:$M$414,8,FALSE)</f>
        <v>0</v>
      </c>
      <c r="T29" s="32">
        <v>0</v>
      </c>
      <c r="U29" s="1">
        <f t="shared" si="3"/>
        <v>0</v>
      </c>
      <c r="V29" s="33">
        <v>0</v>
      </c>
      <c r="W29" s="1">
        <f t="shared" si="4"/>
        <v>0</v>
      </c>
    </row>
    <row r="30" spans="1:23" outlineLevel="4">
      <c r="A30" s="1" t="e">
        <f t="shared" si="1"/>
        <v>#REF!</v>
      </c>
      <c r="B30" s="16"/>
      <c r="C30" s="34"/>
      <c r="D30" s="17"/>
      <c r="E30" s="48"/>
      <c r="F30" s="49" t="s">
        <v>40</v>
      </c>
      <c r="G30" s="51" t="s">
        <v>41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23">
        <f>VLOOKUP(F30,'[1]2015-2016'!$F$13:$J$413,5,FALSE)</f>
        <v>0</v>
      </c>
      <c r="O30" s="15">
        <f>VLOOKUP(F30,'[1]2015-2016'!$F$13:$M$414,8,FALSE)</f>
        <v>0</v>
      </c>
      <c r="T30" s="32">
        <v>0</v>
      </c>
      <c r="U30" s="1">
        <f t="shared" si="3"/>
        <v>0</v>
      </c>
      <c r="V30" s="33">
        <v>0</v>
      </c>
      <c r="W30" s="1">
        <f t="shared" si="4"/>
        <v>0</v>
      </c>
    </row>
    <row r="31" spans="1:23" outlineLevel="4">
      <c r="A31" s="1" t="e">
        <f t="shared" si="1"/>
        <v>#REF!</v>
      </c>
      <c r="B31" s="16"/>
      <c r="C31" s="34"/>
      <c r="D31" s="17"/>
      <c r="E31" s="48"/>
      <c r="F31" s="49" t="s">
        <v>42</v>
      </c>
      <c r="G31" s="52" t="s">
        <v>43</v>
      </c>
      <c r="H31" s="18">
        <f>VLOOKUP('Resumen '!F31,'[1]2009'!$E$12:$G$369,3,FALSE)</f>
        <v>0</v>
      </c>
      <c r="I31" s="18">
        <v>0</v>
      </c>
      <c r="J31" s="18">
        <f>VLOOKUP(F31,'[1]2011'!$F$13:$H$385,3,FALSE)</f>
        <v>0</v>
      </c>
      <c r="K31" s="18">
        <f>VLOOKUP(F31,'[1]2012'!$E$12:$G$410,3,FALSE)</f>
        <v>0</v>
      </c>
      <c r="L31" s="18">
        <f>VLOOKUP(F31,'[1]2013'!$F$13:$H$411,3,FALSE)</f>
        <v>0</v>
      </c>
      <c r="M31" s="18">
        <f>VLOOKUP(F31,'[1]2014'!$F$13:$K$410,6,FALSE)</f>
        <v>0</v>
      </c>
      <c r="N31" s="23">
        <f>VLOOKUP(F31,'[1]2015-2016'!$F$13:$J$413,5,FALSE)</f>
        <v>0</v>
      </c>
      <c r="O31" s="15">
        <v>0</v>
      </c>
      <c r="T31" s="32">
        <v>0</v>
      </c>
      <c r="U31" s="1">
        <f t="shared" si="3"/>
        <v>0</v>
      </c>
      <c r="V31" s="33">
        <v>0</v>
      </c>
      <c r="W31" s="1">
        <f t="shared" si="4"/>
        <v>0</v>
      </c>
    </row>
    <row r="32" spans="1:23" outlineLevel="5">
      <c r="A32" s="1" t="e">
        <f t="shared" si="1"/>
        <v>#REF!</v>
      </c>
      <c r="B32" s="16"/>
      <c r="C32" s="34"/>
      <c r="D32" s="17"/>
      <c r="E32" s="48"/>
      <c r="F32" s="49" t="s">
        <v>44</v>
      </c>
      <c r="G32" s="51" t="s">
        <v>45</v>
      </c>
      <c r="H32" s="18">
        <f>VLOOKUP('Resumen '!F32,'[1]2009'!$E$12:$G$369,3,FALSE)</f>
        <v>247949.09637236086</v>
      </c>
      <c r="I32" s="18">
        <f>VLOOKUP(F32,'[1]2010'!$E$12:$G$388,3,FALSE)</f>
        <v>446492</v>
      </c>
      <c r="J32" s="18">
        <f>VLOOKUP(F32,'[1]2011'!$F$13:$H$385,3,FALSE)</f>
        <v>317906</v>
      </c>
      <c r="K32" s="18">
        <f>VLOOKUP(F32,'[1]2012'!$E$12:$G$410,3,FALSE)</f>
        <v>618108</v>
      </c>
      <c r="L32" s="18">
        <f>VLOOKUP(F32,'[1]2013'!$F$13:$H$411,3,FALSE)</f>
        <v>630601</v>
      </c>
      <c r="M32" s="18">
        <f>VLOOKUP(F32,'[1]2014'!$F$13:$K$410,6,FALSE)</f>
        <v>639520</v>
      </c>
      <c r="N32" s="23">
        <f>VLOOKUP(F32,'[1]2015-2016'!$F$13:$J$413,5,FALSE)</f>
        <v>860959</v>
      </c>
      <c r="O32" s="15">
        <f>VLOOKUP(F32,'[1]2015-2016'!$F$13:$M$414,8,FALSE)</f>
        <v>893675.44200000004</v>
      </c>
      <c r="T32" s="32">
        <v>549485549</v>
      </c>
      <c r="U32" s="1">
        <f t="shared" si="3"/>
        <v>549485.549</v>
      </c>
      <c r="V32" s="33">
        <v>169284399.59999999</v>
      </c>
      <c r="W32" s="1">
        <f t="shared" si="4"/>
        <v>169284.3996</v>
      </c>
    </row>
    <row r="33" spans="1:23" outlineLevel="4">
      <c r="A33" s="1" t="e">
        <f t="shared" si="1"/>
        <v>#REF!</v>
      </c>
      <c r="B33" s="16"/>
      <c r="C33" s="34"/>
      <c r="D33" s="17"/>
      <c r="E33" s="48"/>
      <c r="F33" s="49" t="s">
        <v>46</v>
      </c>
      <c r="G33" s="50" t="s">
        <v>47</v>
      </c>
      <c r="H33" s="18">
        <f>VLOOKUP('Resumen '!F33,'[1]2009'!$E$12:$G$369,3,FALSE)</f>
        <v>0</v>
      </c>
      <c r="I33" s="18">
        <f>VLOOKUP(F33,'[1]2010'!$E$12:$G$388,3,FALSE)</f>
        <v>0</v>
      </c>
      <c r="J33" s="18">
        <f>VLOOKUP(F33,'[1]2011'!$F$13:$H$385,3,FALSE)</f>
        <v>0</v>
      </c>
      <c r="K33" s="18" t="str">
        <f>VLOOKUP(F33,'[1]2012'!$E$12:$G$410,3,FALSE)</f>
        <v xml:space="preserve"> </v>
      </c>
      <c r="L33" s="18" t="str">
        <f>VLOOKUP(F33,'[1]2013'!$F$13:$H$411,3,FALSE)</f>
        <v xml:space="preserve"> </v>
      </c>
      <c r="M33" s="18">
        <f>VLOOKUP(F33,'[1]2014'!$F$13:$K$410,6,FALSE)</f>
        <v>0</v>
      </c>
      <c r="N33" s="23">
        <f>VLOOKUP(F33,'[1]2015-2016'!$F$13:$J$413,5,FALSE)</f>
        <v>0</v>
      </c>
      <c r="O33" s="15">
        <f>VLOOKUP(F33,'[1]2015-2016'!$F$13:$M$414,8,FALSE)</f>
        <v>0</v>
      </c>
      <c r="T33" s="32">
        <v>0</v>
      </c>
      <c r="U33" s="1">
        <f t="shared" si="3"/>
        <v>0</v>
      </c>
      <c r="V33" s="33">
        <v>0</v>
      </c>
      <c r="W33" s="1">
        <f t="shared" si="4"/>
        <v>0</v>
      </c>
    </row>
    <row r="34" spans="1:23" outlineLevel="4">
      <c r="A34" s="1" t="e">
        <f t="shared" si="1"/>
        <v>#REF!</v>
      </c>
      <c r="B34" s="16"/>
      <c r="C34" s="34"/>
      <c r="D34" s="17"/>
      <c r="E34" s="48"/>
      <c r="F34" s="49" t="s">
        <v>48</v>
      </c>
      <c r="G34" s="50" t="s">
        <v>49</v>
      </c>
      <c r="H34" s="18">
        <f>VLOOKUP('Resumen '!F34,'[1]2009'!$E$12:$G$369,3,FALSE)</f>
        <v>0</v>
      </c>
      <c r="I34" s="18">
        <f>VLOOKUP(F34,'[1]2010'!$E$12:$G$388,3,FALSE)</f>
        <v>0</v>
      </c>
      <c r="J34" s="18">
        <f>VLOOKUP(F34,'[1]2011'!$F$13:$H$385,3,FALSE)</f>
        <v>0</v>
      </c>
      <c r="K34" s="18">
        <f>VLOOKUP(F34,'[1]2012'!$E$12:$G$410,3,FALSE)</f>
        <v>0</v>
      </c>
      <c r="L34" s="18">
        <f>VLOOKUP(F34,'[1]2013'!$F$13:$H$411,3,FALSE)</f>
        <v>0</v>
      </c>
      <c r="M34" s="18">
        <f>VLOOKUP(F34,'[1]2014'!$F$13:$K$410,6,FALSE)</f>
        <v>0</v>
      </c>
      <c r="N34" s="23">
        <f>VLOOKUP(F34,'[1]2015-2016'!$F$13:$J$413,5,FALSE)</f>
        <v>0</v>
      </c>
      <c r="O34" s="15">
        <f>VLOOKUP(F34,'[1]2015-2016'!$F$13:$M$414,8,FALSE)</f>
        <v>0</v>
      </c>
      <c r="T34" s="32">
        <v>0</v>
      </c>
      <c r="U34" s="1">
        <f t="shared" si="3"/>
        <v>0</v>
      </c>
      <c r="V34" s="33">
        <v>0</v>
      </c>
      <c r="W34" s="1">
        <f t="shared" si="4"/>
        <v>0</v>
      </c>
    </row>
    <row r="35" spans="1:23" outlineLevel="4">
      <c r="A35" s="1" t="e">
        <f t="shared" si="1"/>
        <v>#REF!</v>
      </c>
      <c r="B35" s="16"/>
      <c r="C35" s="34"/>
      <c r="D35" s="17"/>
      <c r="E35" s="48"/>
      <c r="F35" s="49" t="s">
        <v>50</v>
      </c>
      <c r="G35" s="51" t="s">
        <v>51</v>
      </c>
      <c r="H35" s="18">
        <f>VLOOKUP('Resumen '!F35,'[1]2009'!$E$12:$G$369,3,FALSE)</f>
        <v>0</v>
      </c>
      <c r="I35" s="18">
        <f>VLOOKUP(F35,'[1]2010'!$E$12:$G$388,3,FALSE)</f>
        <v>0</v>
      </c>
      <c r="J35" s="18">
        <f>VLOOKUP(F35,'[1]2011'!$F$13:$H$385,3,FALSE)</f>
        <v>0</v>
      </c>
      <c r="K35" s="18">
        <f>VLOOKUP(F35,'[1]2012'!$E$12:$G$410,3,FALSE)</f>
        <v>0</v>
      </c>
      <c r="L35" s="18">
        <f>VLOOKUP(F35,'[1]2013'!$F$13:$H$411,3,FALSE)</f>
        <v>0</v>
      </c>
      <c r="M35" s="18">
        <f>VLOOKUP(F35,'[1]2014'!$F$13:$K$410,6,FALSE)</f>
        <v>0</v>
      </c>
      <c r="N35" s="23">
        <f>VLOOKUP(F35,'[1]2015-2016'!$F$13:$J$413,5,FALSE)</f>
        <v>0</v>
      </c>
      <c r="O35" s="15">
        <f>VLOOKUP(F35,'[1]2015-2016'!$F$13:$M$414,8,FALSE)</f>
        <v>0</v>
      </c>
      <c r="T35" s="32">
        <v>0</v>
      </c>
      <c r="U35" s="1">
        <f t="shared" si="3"/>
        <v>0</v>
      </c>
      <c r="V35" s="33">
        <v>0</v>
      </c>
      <c r="W35" s="1">
        <f t="shared" si="4"/>
        <v>0</v>
      </c>
    </row>
    <row r="36" spans="1:23" outlineLevel="4">
      <c r="A36" s="1" t="e">
        <f t="shared" si="1"/>
        <v>#REF!</v>
      </c>
      <c r="B36" s="16"/>
      <c r="C36" s="17"/>
      <c r="D36" s="46"/>
      <c r="E36" s="18"/>
      <c r="F36" s="49" t="s">
        <v>52</v>
      </c>
      <c r="G36" s="52" t="s">
        <v>53</v>
      </c>
      <c r="H36" s="18">
        <f>VLOOKUP('Resumen '!F36,'[1]2009'!$E$12:$G$369,3,FALSE)</f>
        <v>14488.058326295586</v>
      </c>
      <c r="I36" s="18">
        <f>VLOOKUP(F36,'[1]2010'!$E$12:$G$388,3,FALSE)</f>
        <v>52872</v>
      </c>
      <c r="J36" s="18">
        <f>VLOOKUP(F36,'[1]2011'!$F$13:$H$385,3,FALSE)</f>
        <v>48639</v>
      </c>
      <c r="K36" s="18">
        <f>VLOOKUP(F36,'[1]2012'!$E$12:$G$410,3,FALSE)</f>
        <v>8386</v>
      </c>
      <c r="L36" s="18">
        <f>VLOOKUP(F36,'[1]2013'!$F$13:$H$411,3,FALSE)</f>
        <v>9076</v>
      </c>
      <c r="M36" s="18">
        <f>VLOOKUP(F36,'[1]2014'!$F$13:$K$410,6,FALSE)</f>
        <v>30509</v>
      </c>
      <c r="N36" s="23">
        <f>VLOOKUP(F36,'[1]2015-2016'!$F$13:$J$413,5,FALSE)</f>
        <v>30770</v>
      </c>
      <c r="O36" s="15">
        <f>VLOOKUP(F36,'[1]2015-2016'!$F$13:$M$414,8,FALSE)</f>
        <v>31939.260000000002</v>
      </c>
      <c r="T36" s="32">
        <v>30382730</v>
      </c>
      <c r="U36" s="1">
        <f t="shared" si="3"/>
        <v>30382.73</v>
      </c>
      <c r="V36" s="33">
        <v>3427673</v>
      </c>
      <c r="W36" s="1">
        <f t="shared" si="4"/>
        <v>3427.6729999999998</v>
      </c>
    </row>
    <row r="37" spans="1:23" outlineLevel="4">
      <c r="A37" s="1" t="e">
        <f t="shared" si="1"/>
        <v>#REF!</v>
      </c>
      <c r="B37" s="16"/>
      <c r="C37" s="17"/>
      <c r="D37" s="46"/>
      <c r="E37" s="18"/>
      <c r="F37" s="49" t="s">
        <v>54</v>
      </c>
      <c r="G37" s="51" t="s">
        <v>55</v>
      </c>
      <c r="H37" s="18">
        <f>VLOOKUP('Resumen '!F37,'[1]2009'!$E$12:$G$369,3,FALSE)</f>
        <v>0</v>
      </c>
      <c r="I37" s="18">
        <f>VLOOKUP(F37,'[1]2010'!$E$12:$G$388,3,FALSE)</f>
        <v>0</v>
      </c>
      <c r="J37" s="18">
        <f>VLOOKUP(F37,'[1]2011'!$F$13:$H$385,3,FALSE)</f>
        <v>0</v>
      </c>
      <c r="K37" s="18">
        <f>VLOOKUP(F37,'[1]2012'!$E$12:$G$410,3,FALSE)</f>
        <v>0</v>
      </c>
      <c r="L37" s="18">
        <f>VLOOKUP(F37,'[1]2013'!$F$13:$H$411,3,FALSE)</f>
        <v>0</v>
      </c>
      <c r="M37" s="18">
        <f>VLOOKUP(F37,'[1]2014'!$F$13:$K$410,6,FALSE)</f>
        <v>0</v>
      </c>
      <c r="N37" s="23">
        <f>VLOOKUP(F37,'[1]2015-2016'!$F$13:$J$413,5,FALSE)</f>
        <v>0</v>
      </c>
      <c r="O37" s="15">
        <f>VLOOKUP(F37,'[1]2015-2016'!$F$13:$M$414,8,FALSE)</f>
        <v>0</v>
      </c>
      <c r="T37" s="32">
        <v>0</v>
      </c>
      <c r="U37" s="1">
        <f t="shared" si="3"/>
        <v>0</v>
      </c>
      <c r="V37" s="33">
        <v>0</v>
      </c>
      <c r="W37" s="1">
        <f t="shared" si="4"/>
        <v>0</v>
      </c>
    </row>
    <row r="38" spans="1:23" outlineLevel="4">
      <c r="A38" s="1" t="e">
        <f t="shared" si="1"/>
        <v>#REF!</v>
      </c>
      <c r="B38" s="16"/>
      <c r="C38" s="17"/>
      <c r="D38" s="46"/>
      <c r="E38" s="18"/>
      <c r="F38" s="49" t="s">
        <v>56</v>
      </c>
      <c r="G38" s="51" t="s">
        <v>57</v>
      </c>
      <c r="H38" s="18">
        <f>VLOOKUP('Resumen '!F38,'[1]2009'!$E$12:$G$369,3,FALSE)</f>
        <v>0</v>
      </c>
      <c r="I38" s="18">
        <v>0</v>
      </c>
      <c r="J38" s="18">
        <f>VLOOKUP(F38,'[1]2011'!$F$13:$H$385,3,FALSE)</f>
        <v>0</v>
      </c>
      <c r="K38" s="18">
        <f>VLOOKUP(F38,'[1]2012'!$E$12:$G$410,3,FALSE)</f>
        <v>0</v>
      </c>
      <c r="L38" s="18">
        <f>VLOOKUP(F38,'[1]2013'!$F$13:$H$411,3,FALSE)</f>
        <v>0</v>
      </c>
      <c r="M38" s="18">
        <f>VLOOKUP(F38,'[1]2014'!$F$13:$K$410,6,FALSE)</f>
        <v>0</v>
      </c>
      <c r="N38" s="23">
        <f>VLOOKUP(F38,'[1]2015-2016'!$F$13:$J$413,5,FALSE)</f>
        <v>0</v>
      </c>
      <c r="O38" s="15">
        <v>0</v>
      </c>
      <c r="T38" s="32">
        <v>0</v>
      </c>
      <c r="U38" s="1">
        <f t="shared" si="3"/>
        <v>0</v>
      </c>
      <c r="V38" s="33">
        <v>0</v>
      </c>
      <c r="W38" s="1">
        <f t="shared" si="4"/>
        <v>0</v>
      </c>
    </row>
    <row r="39" spans="1:23" outlineLevel="4">
      <c r="A39" s="1" t="e">
        <f t="shared" si="1"/>
        <v>#REF!</v>
      </c>
      <c r="B39" s="16"/>
      <c r="C39" s="17"/>
      <c r="D39" s="46"/>
      <c r="E39" s="18"/>
      <c r="F39" s="49" t="s">
        <v>58</v>
      </c>
      <c r="G39" s="51" t="s">
        <v>59</v>
      </c>
      <c r="H39" s="18">
        <f>VLOOKUP('Resumen '!F39,'[1]2009'!$E$12:$G$369,3,FALSE)</f>
        <v>0</v>
      </c>
      <c r="I39" s="18">
        <v>0</v>
      </c>
      <c r="J39" s="18">
        <f>VLOOKUP(F39,'[1]2011'!$F$13:$H$385,3,FALSE)</f>
        <v>0</v>
      </c>
      <c r="K39" s="18">
        <f>VLOOKUP(F39,'[1]2012'!$E$12:$G$410,3,FALSE)</f>
        <v>0</v>
      </c>
      <c r="L39" s="18">
        <f>VLOOKUP(F39,'[1]2013'!$F$13:$H$411,3,FALSE)</f>
        <v>0</v>
      </c>
      <c r="M39" s="18">
        <f>VLOOKUP(F39,'[1]2014'!$F$13:$K$410,6,FALSE)</f>
        <v>0</v>
      </c>
      <c r="N39" s="23">
        <f>VLOOKUP(F39,'[1]2015-2016'!$F$13:$J$413,5,FALSE)</f>
        <v>0</v>
      </c>
      <c r="O39" s="15">
        <v>0</v>
      </c>
      <c r="T39" s="32">
        <v>0</v>
      </c>
      <c r="U39" s="1">
        <f t="shared" si="3"/>
        <v>0</v>
      </c>
      <c r="V39" s="33">
        <v>0</v>
      </c>
      <c r="W39" s="1">
        <f t="shared" si="4"/>
        <v>0</v>
      </c>
    </row>
    <row r="40" spans="1:23" outlineLevel="5">
      <c r="A40" s="1" t="e">
        <f t="shared" si="1"/>
        <v>#REF!</v>
      </c>
      <c r="B40" s="16"/>
      <c r="C40" s="17"/>
      <c r="D40" s="46"/>
      <c r="E40" s="18"/>
      <c r="F40" s="49" t="s">
        <v>60</v>
      </c>
      <c r="G40" s="52" t="s">
        <v>61</v>
      </c>
      <c r="H40" s="18">
        <f>VLOOKUP('Resumen '!F40,'[1]2009'!$E$12:$G$369,3,FALSE)</f>
        <v>0</v>
      </c>
      <c r="I40" s="18">
        <f>VLOOKUP(F40,'[1]2010'!$E$12:$G$388,3,FALSE)</f>
        <v>0</v>
      </c>
      <c r="J40" s="18">
        <f>VLOOKUP(F40,'[1]2011'!$F$13:$H$385,3,FALSE)</f>
        <v>0</v>
      </c>
      <c r="K40" s="18">
        <f>VLOOKUP(F40,'[1]2012'!$E$12:$G$410,3,FALSE)</f>
        <v>0</v>
      </c>
      <c r="L40" s="18">
        <f>VLOOKUP(F40,'[1]2013'!$F$13:$H$411,3,FALSE)</f>
        <v>0</v>
      </c>
      <c r="M40" s="18">
        <f>VLOOKUP(F40,'[1]2014'!$F$13:$K$410,6,FALSE)</f>
        <v>0</v>
      </c>
      <c r="N40" s="23">
        <f>VLOOKUP(F40,'[1]2015-2016'!$F$13:$J$413,5,FALSE)</f>
        <v>0</v>
      </c>
      <c r="O40" s="15">
        <f>VLOOKUP(F40,'[1]2015-2016'!$F$13:$M$414,8,FALSE)</f>
        <v>0</v>
      </c>
      <c r="T40" s="32">
        <v>0</v>
      </c>
      <c r="U40" s="1">
        <f t="shared" si="3"/>
        <v>0</v>
      </c>
      <c r="V40" s="33">
        <v>0</v>
      </c>
      <c r="W40" s="1">
        <f t="shared" si="4"/>
        <v>0</v>
      </c>
    </row>
    <row r="41" spans="1:23" outlineLevel="5">
      <c r="A41" s="1" t="e">
        <f t="shared" si="1"/>
        <v>#REF!</v>
      </c>
      <c r="B41" s="16"/>
      <c r="C41" s="17"/>
      <c r="D41" s="46"/>
      <c r="E41" s="18"/>
      <c r="F41" s="49" t="s">
        <v>62</v>
      </c>
      <c r="G41" s="52" t="s">
        <v>63</v>
      </c>
      <c r="H41" s="18">
        <f>VLOOKUP('Resumen '!F41,'[1]2009'!$E$12:$G$369,3,FALSE)</f>
        <v>0</v>
      </c>
      <c r="I41" s="18">
        <v>0</v>
      </c>
      <c r="J41" s="18">
        <f>VLOOKUP(F41,'[1]2011'!$F$13:$H$385,3,FALSE)</f>
        <v>0</v>
      </c>
      <c r="K41" s="18">
        <f>VLOOKUP(F41,'[1]2012'!$E$12:$G$410,3,FALSE)</f>
        <v>0</v>
      </c>
      <c r="L41" s="18">
        <f>VLOOKUP(F41,'[1]2013'!$F$13:$H$411,3,FALSE)</f>
        <v>0</v>
      </c>
      <c r="M41" s="18">
        <f>VLOOKUP(F41,'[1]2014'!$F$13:$K$410,6,FALSE)</f>
        <v>0</v>
      </c>
      <c r="N41" s="23">
        <f>VLOOKUP(F41,'[1]2015-2016'!$F$13:$J$413,5,FALSE)</f>
        <v>0</v>
      </c>
      <c r="O41" s="15">
        <v>0</v>
      </c>
      <c r="T41" s="32">
        <v>0</v>
      </c>
      <c r="U41" s="1">
        <f t="shared" si="3"/>
        <v>0</v>
      </c>
      <c r="V41" s="33">
        <v>0</v>
      </c>
      <c r="W41" s="1">
        <f t="shared" si="4"/>
        <v>0</v>
      </c>
    </row>
    <row r="42" spans="1:23" outlineLevel="4">
      <c r="A42" s="1" t="e">
        <f t="shared" si="1"/>
        <v>#REF!</v>
      </c>
      <c r="B42" s="16"/>
      <c r="C42" s="17"/>
      <c r="D42" s="46"/>
      <c r="E42" s="18"/>
      <c r="F42" s="49" t="s">
        <v>64</v>
      </c>
      <c r="G42" s="52" t="s">
        <v>65</v>
      </c>
      <c r="H42" s="18">
        <f>VLOOKUP('Resumen '!F42,'[1]2009'!$E$12:$G$369,3,FALSE)</f>
        <v>0</v>
      </c>
      <c r="I42" s="18">
        <v>0</v>
      </c>
      <c r="J42" s="18">
        <f>VLOOKUP(F42,'[1]2011'!$F$13:$H$385,3,FALSE)</f>
        <v>0</v>
      </c>
      <c r="K42" s="18">
        <f>VLOOKUP(F42,'[1]2012'!$E$12:$G$410,3,FALSE)</f>
        <v>0</v>
      </c>
      <c r="L42" s="18">
        <f>VLOOKUP(F42,'[1]2013'!$F$13:$H$411,3,FALSE)</f>
        <v>0</v>
      </c>
      <c r="M42" s="18">
        <f>VLOOKUP(F42,'[1]2014'!$F$13:$K$410,6,FALSE)</f>
        <v>0</v>
      </c>
      <c r="N42" s="23">
        <f>VLOOKUP(F42,'[1]2015-2016'!$F$13:$J$413,5,FALSE)</f>
        <v>0</v>
      </c>
      <c r="O42" s="15">
        <v>0</v>
      </c>
      <c r="T42" s="32">
        <v>0</v>
      </c>
      <c r="U42" s="1">
        <f t="shared" si="3"/>
        <v>0</v>
      </c>
      <c r="V42" s="33">
        <v>0</v>
      </c>
      <c r="W42" s="1">
        <f t="shared" si="4"/>
        <v>0</v>
      </c>
    </row>
    <row r="43" spans="1:23" outlineLevel="4">
      <c r="A43" s="1" t="e">
        <f t="shared" si="1"/>
        <v>#REF!</v>
      </c>
      <c r="B43" s="16"/>
      <c r="C43" s="17"/>
      <c r="D43" s="46"/>
      <c r="E43" s="18"/>
      <c r="F43" s="49" t="s">
        <v>66</v>
      </c>
      <c r="G43" s="52" t="s">
        <v>67</v>
      </c>
      <c r="H43" s="18">
        <f>VLOOKUP('Resumen '!F43,'[1]2009'!$E$12:$G$369,3,FALSE)</f>
        <v>0</v>
      </c>
      <c r="I43" s="18">
        <f>VLOOKUP(F43,'[1]2010'!$E$12:$G$388,3,FALSE)</f>
        <v>0</v>
      </c>
      <c r="J43" s="18">
        <f>VLOOKUP(F43,'[1]2011'!$F$13:$H$385,3,FALSE)</f>
        <v>0</v>
      </c>
      <c r="K43" s="18">
        <f>VLOOKUP(F43,'[1]2012'!$E$12:$G$410,3,FALSE)</f>
        <v>0</v>
      </c>
      <c r="L43" s="18">
        <f>VLOOKUP(F43,'[1]2013'!$F$13:$H$411,3,FALSE)</f>
        <v>0</v>
      </c>
      <c r="M43" s="18">
        <f>VLOOKUP(F43,'[1]2014'!$F$13:$K$410,6,FALSE)</f>
        <v>0</v>
      </c>
      <c r="N43" s="23">
        <f>VLOOKUP(F43,'[1]2015-2016'!$F$13:$J$413,5,FALSE)</f>
        <v>0</v>
      </c>
      <c r="O43" s="15">
        <f>VLOOKUP(F43,'[1]2015-2016'!$F$13:$M$414,8,FALSE)</f>
        <v>0</v>
      </c>
      <c r="T43" s="32">
        <v>0</v>
      </c>
      <c r="U43" s="1">
        <f t="shared" si="3"/>
        <v>0</v>
      </c>
      <c r="V43" s="33">
        <v>0</v>
      </c>
      <c r="W43" s="1">
        <f t="shared" si="4"/>
        <v>0</v>
      </c>
    </row>
    <row r="44" spans="1:23" outlineLevel="4">
      <c r="A44" s="1" t="e">
        <f t="shared" si="1"/>
        <v>#REF!</v>
      </c>
      <c r="B44" s="16"/>
      <c r="C44" s="17"/>
      <c r="D44" s="46"/>
      <c r="E44" s="18"/>
      <c r="F44" s="49" t="s">
        <v>68</v>
      </c>
      <c r="G44" s="52" t="s">
        <v>69</v>
      </c>
      <c r="H44" s="18">
        <f>VLOOKUP('Resumen '!F44,'[1]2009'!$E$12:$G$369,3,FALSE)</f>
        <v>0</v>
      </c>
      <c r="I44" s="18">
        <f>VLOOKUP(F44,'[1]2010'!$E$12:$G$388,3,FALSE)</f>
        <v>0</v>
      </c>
      <c r="J44" s="18">
        <f>VLOOKUP(F44,'[1]2011'!$F$13:$H$385,3,FALSE)</f>
        <v>0</v>
      </c>
      <c r="K44" s="18">
        <f>VLOOKUP(F44,'[1]2012'!$E$12:$G$410,3,FALSE)</f>
        <v>0</v>
      </c>
      <c r="L44" s="18">
        <f>VLOOKUP(F44,'[1]2013'!$F$13:$H$411,3,FALSE)</f>
        <v>0</v>
      </c>
      <c r="M44" s="18">
        <f>VLOOKUP(F44,'[1]2014'!$F$13:$K$410,6,FALSE)</f>
        <v>0</v>
      </c>
      <c r="N44" s="23">
        <f>VLOOKUP(F44,'[1]2015-2016'!$F$13:$J$413,5,FALSE)</f>
        <v>0</v>
      </c>
      <c r="O44" s="15">
        <f>VLOOKUP(F44,'[1]2015-2016'!$F$13:$M$414,8,FALSE)</f>
        <v>0</v>
      </c>
      <c r="T44" s="32">
        <v>0</v>
      </c>
      <c r="U44" s="1">
        <f t="shared" si="3"/>
        <v>0</v>
      </c>
      <c r="V44" s="33">
        <v>0</v>
      </c>
      <c r="W44" s="1">
        <f t="shared" si="4"/>
        <v>0</v>
      </c>
    </row>
    <row r="45" spans="1:23" outlineLevel="4">
      <c r="A45" s="1" t="e">
        <f t="shared" si="1"/>
        <v>#REF!</v>
      </c>
      <c r="B45" s="16"/>
      <c r="C45" s="17"/>
      <c r="D45" s="46"/>
      <c r="E45" s="18"/>
      <c r="F45" s="49" t="s">
        <v>70</v>
      </c>
      <c r="G45" s="52" t="s">
        <v>71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23">
        <f>VLOOKUP(F45,'[1]2015-2016'!$F$13:$J$413,5,FALSE)</f>
        <v>0</v>
      </c>
      <c r="O45" s="15">
        <f>VLOOKUP(F45,'[1]2015-2016'!$F$13:$M$414,8,FALSE)</f>
        <v>0</v>
      </c>
      <c r="T45" s="32">
        <v>0</v>
      </c>
      <c r="U45" s="1">
        <f t="shared" si="3"/>
        <v>0</v>
      </c>
      <c r="V45" s="33">
        <v>0</v>
      </c>
      <c r="W45" s="1">
        <f t="shared" si="4"/>
        <v>0</v>
      </c>
    </row>
    <row r="46" spans="1:23" outlineLevel="4">
      <c r="A46" s="1" t="e">
        <f t="shared" si="1"/>
        <v>#REF!</v>
      </c>
      <c r="B46" s="16"/>
      <c r="C46" s="17"/>
      <c r="D46" s="46"/>
      <c r="E46" s="18"/>
      <c r="F46" s="49" t="s">
        <v>72</v>
      </c>
      <c r="G46" s="50" t="s">
        <v>73</v>
      </c>
      <c r="H46" s="18">
        <f>VLOOKUP('Resumen '!F46,'[1]2009'!$E$12:$G$369,3,FALSE)</f>
        <v>0</v>
      </c>
      <c r="I46" s="18">
        <f>VLOOKUP(F46,'[1]2010'!$E$12:$G$388,3,FALSE)</f>
        <v>0</v>
      </c>
      <c r="J46" s="18">
        <f>VLOOKUP(F46,'[1]2011'!$F$13:$H$385,3,FALSE)</f>
        <v>0</v>
      </c>
      <c r="K46" s="18">
        <f>VLOOKUP(F46,'[1]2012'!$E$12:$G$410,3,FALSE)</f>
        <v>0</v>
      </c>
      <c r="L46" s="18">
        <f>VLOOKUP(F46,'[1]2013'!$F$13:$H$411,3,FALSE)</f>
        <v>0</v>
      </c>
      <c r="M46" s="18">
        <f>VLOOKUP(F46,'[1]2014'!$F$13:$K$410,6,FALSE)</f>
        <v>0</v>
      </c>
      <c r="N46" s="23">
        <f>VLOOKUP(F46,'[1]2015-2016'!$F$13:$J$413,5,FALSE)</f>
        <v>0</v>
      </c>
      <c r="O46" s="15">
        <f>VLOOKUP(F46,'[1]2015-2016'!$F$13:$M$414,8,FALSE)</f>
        <v>0</v>
      </c>
      <c r="T46" s="32">
        <v>0</v>
      </c>
      <c r="U46" s="1">
        <f t="shared" si="3"/>
        <v>0</v>
      </c>
      <c r="V46" s="33">
        <v>0</v>
      </c>
      <c r="W46" s="1">
        <f t="shared" si="4"/>
        <v>0</v>
      </c>
    </row>
    <row r="47" spans="1:23" outlineLevel="4">
      <c r="A47" s="1" t="e">
        <f t="shared" si="1"/>
        <v>#REF!</v>
      </c>
      <c r="B47" s="16"/>
      <c r="C47" s="17"/>
      <c r="D47" s="46"/>
      <c r="E47" s="18"/>
      <c r="F47" s="49" t="s">
        <v>74</v>
      </c>
      <c r="G47" s="50" t="s">
        <v>75</v>
      </c>
      <c r="H47" s="18">
        <f>VLOOKUP('Resumen '!F47,'[1]2009'!$E$12:$G$369,3,FALSE)</f>
        <v>0</v>
      </c>
      <c r="I47" s="18">
        <f>VLOOKUP(F47,'[1]2010'!$E$12:$G$388,3,FALSE)</f>
        <v>0</v>
      </c>
      <c r="J47" s="18">
        <f>VLOOKUP(F47,'[1]2011'!$F$13:$H$385,3,FALSE)</f>
        <v>0</v>
      </c>
      <c r="K47" s="18">
        <f>VLOOKUP(F47,'[1]2012'!$E$12:$G$410,3,FALSE)</f>
        <v>0</v>
      </c>
      <c r="L47" s="18">
        <f>VLOOKUP(F47,'[1]2013'!$F$13:$H$411,3,FALSE)</f>
        <v>0</v>
      </c>
      <c r="M47" s="18">
        <f>VLOOKUP(F47,'[1]2014'!$F$13:$K$410,6,FALSE)</f>
        <v>0</v>
      </c>
      <c r="N47" s="23">
        <f>VLOOKUP(F47,'[1]2015-2016'!$F$13:$J$413,5,FALSE)</f>
        <v>0</v>
      </c>
      <c r="O47" s="15">
        <f>VLOOKUP(F47,'[1]2015-2016'!$F$13:$M$414,8,FALSE)</f>
        <v>0</v>
      </c>
      <c r="T47" s="32">
        <v>0</v>
      </c>
      <c r="U47" s="1">
        <f t="shared" si="3"/>
        <v>0</v>
      </c>
      <c r="V47" s="33">
        <v>0</v>
      </c>
      <c r="W47" s="1">
        <f t="shared" si="4"/>
        <v>0</v>
      </c>
    </row>
    <row r="48" spans="1:23" outlineLevel="4">
      <c r="A48" s="1" t="e">
        <f t="shared" si="1"/>
        <v>#REF!</v>
      </c>
      <c r="B48" s="16"/>
      <c r="C48" s="17"/>
      <c r="D48" s="46"/>
      <c r="E48" s="18"/>
      <c r="F48" s="49" t="s">
        <v>76</v>
      </c>
      <c r="G48" s="50" t="s">
        <v>77</v>
      </c>
      <c r="H48" s="18">
        <f>VLOOKUP('Resumen '!F48,'[1]2009'!$E$12:$G$369,3,FALSE)</f>
        <v>0</v>
      </c>
      <c r="I48" s="18">
        <f>VLOOKUP(F48,'[1]2010'!$E$12:$G$388,3,FALSE)</f>
        <v>0</v>
      </c>
      <c r="J48" s="18">
        <f>VLOOKUP(F48,'[1]2011'!$F$13:$H$385,3,FALSE)</f>
        <v>0</v>
      </c>
      <c r="K48" s="18">
        <f>VLOOKUP(F48,'[1]2012'!$E$12:$G$410,3,FALSE)</f>
        <v>0</v>
      </c>
      <c r="L48" s="18">
        <f>VLOOKUP(F48,'[1]2013'!$F$13:$H$411,3,FALSE)</f>
        <v>0</v>
      </c>
      <c r="M48" s="18">
        <f>VLOOKUP(F48,'[1]2014'!$F$13:$K$410,6,FALSE)</f>
        <v>0</v>
      </c>
      <c r="N48" s="23">
        <f>VLOOKUP(F48,'[1]2015-2016'!$F$13:$J$413,5,FALSE)</f>
        <v>0</v>
      </c>
      <c r="O48" s="15">
        <f>VLOOKUP(F48,'[1]2015-2016'!$F$13:$M$414,8,FALSE)</f>
        <v>0</v>
      </c>
      <c r="T48" s="32">
        <v>0</v>
      </c>
      <c r="U48" s="1">
        <f t="shared" si="3"/>
        <v>0</v>
      </c>
      <c r="V48" s="33">
        <v>0</v>
      </c>
      <c r="W48" s="1">
        <f t="shared" si="4"/>
        <v>0</v>
      </c>
    </row>
    <row r="49" spans="1:23" outlineLevel="4">
      <c r="A49" s="1" t="e">
        <f t="shared" si="1"/>
        <v>#REF!</v>
      </c>
      <c r="B49" s="16"/>
      <c r="C49" s="17"/>
      <c r="D49" s="46"/>
      <c r="E49" s="18"/>
      <c r="F49" s="49" t="s">
        <v>78</v>
      </c>
      <c r="G49" s="50" t="s">
        <v>79</v>
      </c>
      <c r="H49" s="18">
        <f>VLOOKUP('Resumen '!F49,'[1]2009'!$E$12:$G$369,3,FALSE)</f>
        <v>0</v>
      </c>
      <c r="I49" s="18">
        <f>VLOOKUP(F49,'[1]2010'!$E$12:$G$388,3,FALSE)</f>
        <v>0</v>
      </c>
      <c r="J49" s="18">
        <f>VLOOKUP(F49,'[1]2011'!$F$13:$H$385,3,FALSE)</f>
        <v>0</v>
      </c>
      <c r="K49" s="18">
        <f>VLOOKUP(F49,'[1]2012'!$E$12:$G$410,3,FALSE)</f>
        <v>0</v>
      </c>
      <c r="L49" s="18">
        <f>VLOOKUP(F49,'[1]2013'!$F$13:$H$411,3,FALSE)</f>
        <v>0</v>
      </c>
      <c r="M49" s="18">
        <f>VLOOKUP(F49,'[1]2014'!$F$13:$K$410,6,FALSE)</f>
        <v>0</v>
      </c>
      <c r="N49" s="23">
        <f>VLOOKUP(F49,'[1]2015-2016'!$F$13:$J$413,5,FALSE)</f>
        <v>0</v>
      </c>
      <c r="O49" s="15">
        <f>VLOOKUP(F49,'[1]2015-2016'!$F$13:$M$414,8,FALSE)</f>
        <v>0</v>
      </c>
      <c r="T49" s="32">
        <v>0</v>
      </c>
      <c r="U49" s="1">
        <f t="shared" si="3"/>
        <v>0</v>
      </c>
      <c r="V49" s="33">
        <v>0</v>
      </c>
      <c r="W49" s="1">
        <f t="shared" si="4"/>
        <v>0</v>
      </c>
    </row>
    <row r="50" spans="1:23" outlineLevel="4">
      <c r="A50" s="1" t="e">
        <f t="shared" si="1"/>
        <v>#REF!</v>
      </c>
      <c r="B50" s="16"/>
      <c r="C50" s="17"/>
      <c r="D50" s="46"/>
      <c r="E50" s="18"/>
      <c r="F50" s="49" t="s">
        <v>80</v>
      </c>
      <c r="G50" s="50" t="s">
        <v>81</v>
      </c>
      <c r="H50" s="18">
        <f>VLOOKUP('Resumen '!F50,'[1]2009'!$E$12:$G$369,3,FALSE)</f>
        <v>0</v>
      </c>
      <c r="I50" s="18">
        <f>VLOOKUP(F50,'[1]2010'!$E$12:$G$388,3,FALSE)</f>
        <v>0</v>
      </c>
      <c r="J50" s="18">
        <f>VLOOKUP(F50,'[1]2011'!$F$13:$H$385,3,FALSE)</f>
        <v>0</v>
      </c>
      <c r="K50" s="18">
        <f>VLOOKUP(F50,'[1]2012'!$E$12:$G$410,3,FALSE)</f>
        <v>0</v>
      </c>
      <c r="L50" s="18">
        <f>VLOOKUP(F50,'[1]2013'!$F$13:$H$411,3,FALSE)</f>
        <v>0</v>
      </c>
      <c r="M50" s="18">
        <f>VLOOKUP(F50,'[1]2014'!$F$13:$K$410,6,FALSE)</f>
        <v>0</v>
      </c>
      <c r="N50" s="23">
        <f>VLOOKUP(F50,'[1]2015-2016'!$F$13:$J$413,5,FALSE)</f>
        <v>0</v>
      </c>
      <c r="O50" s="15">
        <f>VLOOKUP(F50,'[1]2015-2016'!$F$13:$M$414,8,FALSE)</f>
        <v>0</v>
      </c>
      <c r="T50" s="32">
        <v>0</v>
      </c>
      <c r="U50" s="1">
        <f t="shared" si="3"/>
        <v>0</v>
      </c>
      <c r="V50" s="33">
        <v>0</v>
      </c>
      <c r="W50" s="1">
        <f t="shared" si="4"/>
        <v>0</v>
      </c>
    </row>
    <row r="51" spans="1:23" outlineLevel="4">
      <c r="A51" s="1" t="e">
        <f t="shared" si="1"/>
        <v>#REF!</v>
      </c>
      <c r="B51" s="16"/>
      <c r="C51" s="17"/>
      <c r="D51" s="46"/>
      <c r="E51" s="18"/>
      <c r="F51" s="49" t="s">
        <v>82</v>
      </c>
      <c r="G51" s="50" t="s">
        <v>83</v>
      </c>
      <c r="H51" s="18">
        <f>VLOOKUP('Resumen '!F51,'[1]2009'!$E$12:$G$369,3,FALSE)</f>
        <v>0</v>
      </c>
      <c r="I51" s="18">
        <f>VLOOKUP(F51,'[1]2010'!$E$12:$G$388,3,FALSE)</f>
        <v>0</v>
      </c>
      <c r="J51" s="18">
        <f>VLOOKUP(F51,'[1]2011'!$F$13:$H$385,3,FALSE)</f>
        <v>0</v>
      </c>
      <c r="K51" s="18">
        <f>VLOOKUP(F51,'[1]2012'!$E$12:$G$410,3,FALSE)</f>
        <v>0</v>
      </c>
      <c r="L51" s="18">
        <f>VLOOKUP(F51,'[1]2013'!$F$13:$H$411,3,FALSE)</f>
        <v>0</v>
      </c>
      <c r="M51" s="18">
        <f>VLOOKUP(F51,'[1]2014'!$F$13:$K$410,6,FALSE)</f>
        <v>0</v>
      </c>
      <c r="N51" s="23">
        <f>VLOOKUP(F51,'[1]2015-2016'!$F$13:$J$413,5,FALSE)</f>
        <v>0</v>
      </c>
      <c r="O51" s="15">
        <f>VLOOKUP(F51,'[1]2015-2016'!$F$13:$M$414,8,FALSE)</f>
        <v>0</v>
      </c>
      <c r="T51" s="32">
        <v>0</v>
      </c>
      <c r="U51" s="1">
        <f t="shared" si="3"/>
        <v>0</v>
      </c>
      <c r="V51" s="33">
        <v>0</v>
      </c>
      <c r="W51" s="1">
        <f t="shared" si="4"/>
        <v>0</v>
      </c>
    </row>
    <row r="52" spans="1:23" outlineLevel="4">
      <c r="A52" s="1" t="e">
        <f t="shared" si="1"/>
        <v>#REF!</v>
      </c>
      <c r="B52" s="16"/>
      <c r="C52" s="17"/>
      <c r="D52" s="46"/>
      <c r="E52" s="18"/>
      <c r="F52" s="49" t="s">
        <v>84</v>
      </c>
      <c r="G52" s="50" t="s">
        <v>85</v>
      </c>
      <c r="H52" s="18">
        <f>VLOOKUP('Resumen '!F52,'[1]2009'!$E$12:$G$369,3,FALSE)</f>
        <v>0</v>
      </c>
      <c r="I52" s="18">
        <f>VLOOKUP(F52,'[1]2010'!$E$12:$G$388,3,FALSE)</f>
        <v>0</v>
      </c>
      <c r="J52" s="18">
        <f>VLOOKUP(F52,'[1]2011'!$F$13:$H$385,3,FALSE)</f>
        <v>0</v>
      </c>
      <c r="K52" s="18">
        <f>VLOOKUP(F52,'[1]2012'!$E$12:$G$410,3,FALSE)</f>
        <v>0</v>
      </c>
      <c r="L52" s="18">
        <f>VLOOKUP(F52,'[1]2013'!$F$13:$H$411,3,FALSE)</f>
        <v>0</v>
      </c>
      <c r="M52" s="18">
        <f>VLOOKUP(F52,'[1]2014'!$F$13:$K$410,6,FALSE)</f>
        <v>0</v>
      </c>
      <c r="N52" s="23">
        <f>VLOOKUP(F52,'[1]2015-2016'!$F$13:$J$413,5,FALSE)</f>
        <v>0</v>
      </c>
      <c r="O52" s="15">
        <f>VLOOKUP(F52,'[1]2015-2016'!$F$13:$M$414,8,FALSE)</f>
        <v>0</v>
      </c>
      <c r="T52" s="32">
        <v>0</v>
      </c>
      <c r="U52" s="1">
        <f t="shared" si="3"/>
        <v>0</v>
      </c>
      <c r="V52" s="33">
        <v>0</v>
      </c>
      <c r="W52" s="1">
        <f t="shared" si="4"/>
        <v>0</v>
      </c>
    </row>
    <row r="53" spans="1:23" outlineLevel="4" collapsed="1">
      <c r="A53" s="1" t="e">
        <f t="shared" si="1"/>
        <v>#REF!</v>
      </c>
      <c r="B53" s="16"/>
      <c r="C53" s="17"/>
      <c r="D53" s="46"/>
      <c r="E53" s="18"/>
      <c r="F53" s="49" t="s">
        <v>86</v>
      </c>
      <c r="G53" s="50" t="s">
        <v>87</v>
      </c>
      <c r="H53" s="18">
        <f>VLOOKUP('Resumen '!F53,'[1]2009'!$E$12:$G$369,3,FALSE)</f>
        <v>0</v>
      </c>
      <c r="I53" s="18">
        <f>VLOOKUP(F53,'[1]2010'!$E$12:$G$388,3,FALSE)</f>
        <v>0</v>
      </c>
      <c r="J53" s="18">
        <f>VLOOKUP(F53,'[1]2011'!$F$13:$H$385,3,FALSE)</f>
        <v>0</v>
      </c>
      <c r="K53" s="18">
        <f>VLOOKUP(F53,'[1]2012'!$E$12:$G$410,3,FALSE)</f>
        <v>0</v>
      </c>
      <c r="L53" s="18">
        <f>VLOOKUP(F53,'[1]2013'!$F$13:$H$411,3,FALSE)</f>
        <v>0</v>
      </c>
      <c r="M53" s="18">
        <f>VLOOKUP(F53,'[1]2014'!$F$13:$K$410,6,FALSE)</f>
        <v>0</v>
      </c>
      <c r="N53" s="23">
        <f>VLOOKUP(F53,'[1]2015-2016'!$F$13:$J$413,5,FALSE)</f>
        <v>0</v>
      </c>
      <c r="O53" s="15">
        <f>VLOOKUP(F53,'[1]2015-2016'!$F$13:$M$414,8,FALSE)</f>
        <v>0</v>
      </c>
      <c r="T53" s="32">
        <v>0</v>
      </c>
      <c r="U53" s="1">
        <f t="shared" si="3"/>
        <v>0</v>
      </c>
      <c r="V53" s="33">
        <v>0</v>
      </c>
      <c r="W53" s="1">
        <f t="shared" si="4"/>
        <v>0</v>
      </c>
    </row>
    <row r="54" spans="1:23" outlineLevel="4">
      <c r="A54" s="1" t="e">
        <f t="shared" si="1"/>
        <v>#REF!</v>
      </c>
      <c r="B54" s="16"/>
      <c r="C54" s="17"/>
      <c r="D54" s="46"/>
      <c r="E54" s="18"/>
      <c r="F54" s="49" t="s">
        <v>88</v>
      </c>
      <c r="G54" s="51" t="s">
        <v>89</v>
      </c>
      <c r="H54" s="18">
        <f>VLOOKUP('Resumen '!F54,'[1]2009'!$E$12:$G$369,3,FALSE)</f>
        <v>0</v>
      </c>
      <c r="I54" s="18">
        <f>VLOOKUP(F54,'[1]2010'!$E$12:$G$388,3,FALSE)</f>
        <v>0</v>
      </c>
      <c r="J54" s="18">
        <f>VLOOKUP(F54,'[1]2011'!$F$13:$H$385,3,FALSE)</f>
        <v>0</v>
      </c>
      <c r="K54" s="18">
        <f>VLOOKUP(F54,'[1]2012'!$E$12:$G$410,3,FALSE)</f>
        <v>0</v>
      </c>
      <c r="L54" s="18">
        <f>VLOOKUP(F54,'[1]2013'!$F$13:$H$411,3,FALSE)</f>
        <v>0</v>
      </c>
      <c r="M54" s="18">
        <f>VLOOKUP(F54,'[1]2014'!$F$13:$K$410,6,FALSE)</f>
        <v>0</v>
      </c>
      <c r="N54" s="23">
        <f>VLOOKUP(F54,'[1]2015-2016'!$F$13:$J$413,5,FALSE)</f>
        <v>0</v>
      </c>
      <c r="O54" s="15">
        <f>VLOOKUP(F54,'[1]2015-2016'!$F$13:$M$414,8,FALSE)</f>
        <v>0</v>
      </c>
      <c r="T54" s="32">
        <v>0</v>
      </c>
      <c r="U54" s="1">
        <f t="shared" si="3"/>
        <v>0</v>
      </c>
      <c r="V54" s="33">
        <v>0</v>
      </c>
      <c r="W54" s="1">
        <f t="shared" si="4"/>
        <v>0</v>
      </c>
    </row>
    <row r="55" spans="1:23" outlineLevel="4">
      <c r="A55" s="1" t="e">
        <f t="shared" si="1"/>
        <v>#REF!</v>
      </c>
      <c r="B55" s="16"/>
      <c r="C55" s="17"/>
      <c r="D55" s="46"/>
      <c r="E55" s="18"/>
      <c r="F55" s="49" t="s">
        <v>90</v>
      </c>
      <c r="G55" s="50" t="s">
        <v>91</v>
      </c>
      <c r="H55" s="18">
        <f>VLOOKUP('Resumen '!F55,'[1]2009'!$E$12:$G$369,3,FALSE)</f>
        <v>1136933.3807408831</v>
      </c>
      <c r="I55" s="18">
        <f>VLOOKUP(F55,'[1]2010'!$E$12:$G$388,3,FALSE)</f>
        <v>1135219</v>
      </c>
      <c r="J55" s="18">
        <f>VLOOKUP(F55,'[1]2011'!$F$13:$H$385,3,FALSE)</f>
        <v>1020453</v>
      </c>
      <c r="K55" s="18">
        <f>VLOOKUP(F55,'[1]2012'!$E$12:$G$410,3,FALSE)</f>
        <v>1620869</v>
      </c>
      <c r="L55" s="18">
        <f>VLOOKUP(F55,'[1]2013'!$F$13:$H$411,3,FALSE)</f>
        <v>1390907</v>
      </c>
      <c r="M55" s="18">
        <f>VLOOKUP(F55,'[1]2014'!$F$13:$K$410,6,FALSE)</f>
        <v>1615369</v>
      </c>
      <c r="N55" s="23">
        <f>VLOOKUP(F55,'[1]2015-2016'!$F$13:$J$413,5,FALSE)</f>
        <v>1513031</v>
      </c>
      <c r="O55" s="15">
        <f>VLOOKUP(F55,'[1]2015-2016'!$F$13:$M$414,8,FALSE)</f>
        <v>1570526.1780000001</v>
      </c>
      <c r="T55" s="32">
        <v>1089204774</v>
      </c>
      <c r="U55" s="1">
        <f t="shared" si="3"/>
        <v>1089204.774</v>
      </c>
      <c r="V55" s="33">
        <v>287784214.10000002</v>
      </c>
      <c r="W55" s="1">
        <f t="shared" si="4"/>
        <v>287784.21410000004</v>
      </c>
    </row>
    <row r="56" spans="1:23" outlineLevel="4">
      <c r="A56" s="1" t="e">
        <f t="shared" si="1"/>
        <v>#REF!</v>
      </c>
      <c r="B56" s="16"/>
      <c r="C56" s="17"/>
      <c r="D56" s="46"/>
      <c r="E56" s="18"/>
      <c r="F56" s="49" t="s">
        <v>92</v>
      </c>
      <c r="G56" s="50" t="s">
        <v>93</v>
      </c>
      <c r="H56" s="18">
        <f>VLOOKUP('Resumen '!F56,'[1]2009'!$E$12:$G$369,3,FALSE)</f>
        <v>73322.816483685223</v>
      </c>
      <c r="I56" s="18">
        <f>VLOOKUP(F56,'[1]2010'!$E$12:$G$388,3,FALSE)</f>
        <v>120994</v>
      </c>
      <c r="J56" s="18">
        <f>VLOOKUP(F56,'[1]2011'!$F$13:$H$385,3,FALSE)</f>
        <v>110708</v>
      </c>
      <c r="K56" s="18">
        <f>VLOOKUP(F56,'[1]2012'!$E$12:$G$410,3,FALSE)</f>
        <v>236218</v>
      </c>
      <c r="L56" s="18">
        <f>VLOOKUP(F56,'[1]2013'!$F$13:$H$411,3,FALSE)</f>
        <v>233732</v>
      </c>
      <c r="M56" s="18">
        <f>VLOOKUP(F56,'[1]2014'!$F$13:$K$410,6,FALSE)</f>
        <v>178309</v>
      </c>
      <c r="N56" s="23">
        <f>VLOOKUP(F56,'[1]2015-2016'!$F$13:$J$413,5,FALSE)</f>
        <v>289241</v>
      </c>
      <c r="O56" s="15">
        <f>VLOOKUP(F56,'[1]2015-2016'!$F$13:$M$414,8,FALSE)</f>
        <v>300232.158</v>
      </c>
      <c r="T56" s="32">
        <v>164546341</v>
      </c>
      <c r="U56" s="1">
        <f t="shared" si="3"/>
        <v>164546.34099999999</v>
      </c>
      <c r="V56" s="33">
        <v>40039288.600000001</v>
      </c>
      <c r="W56" s="1">
        <f t="shared" si="4"/>
        <v>40039.2886</v>
      </c>
    </row>
    <row r="57" spans="1:23" outlineLevel="4">
      <c r="A57" s="1" t="e">
        <f t="shared" si="1"/>
        <v>#REF!</v>
      </c>
      <c r="B57" s="16"/>
      <c r="C57" s="17"/>
      <c r="D57" s="46"/>
      <c r="E57" s="18"/>
      <c r="F57" s="49" t="s">
        <v>94</v>
      </c>
      <c r="G57" s="50" t="s">
        <v>95</v>
      </c>
      <c r="H57" s="18">
        <f>VLOOKUP('Resumen '!F57,'[1]2009'!$E$12:$G$369,3,FALSE)</f>
        <v>0</v>
      </c>
      <c r="I57" s="18">
        <f>VLOOKUP(F57,'[1]2010'!$E$12:$G$388,3,FALSE)</f>
        <v>0</v>
      </c>
      <c r="J57" s="18">
        <f>VLOOKUP(F57,'[1]2011'!$F$13:$H$385,3,FALSE)</f>
        <v>0</v>
      </c>
      <c r="K57" s="18">
        <f>VLOOKUP(F57,'[1]2012'!$E$12:$G$410,3,FALSE)</f>
        <v>0</v>
      </c>
      <c r="L57" s="18">
        <f>VLOOKUP(F57,'[1]2013'!$F$13:$H$411,3,FALSE)</f>
        <v>0</v>
      </c>
      <c r="M57" s="18">
        <f>VLOOKUP(F57,'[1]2014'!$F$13:$K$410,6,FALSE)</f>
        <v>0</v>
      </c>
      <c r="N57" s="23">
        <f>VLOOKUP(F57,'[1]2015-2016'!$F$13:$J$413,5,FALSE)</f>
        <v>0</v>
      </c>
      <c r="O57" s="15">
        <f>VLOOKUP(F57,'[1]2015-2016'!$F$13:$M$414,8,FALSE)</f>
        <v>0</v>
      </c>
      <c r="T57" s="32">
        <v>0</v>
      </c>
      <c r="U57" s="1">
        <f t="shared" si="3"/>
        <v>0</v>
      </c>
      <c r="V57" s="33">
        <v>0</v>
      </c>
      <c r="W57" s="1">
        <f t="shared" si="4"/>
        <v>0</v>
      </c>
    </row>
    <row r="58" spans="1:23" outlineLevel="4">
      <c r="A58" s="1" t="e">
        <f t="shared" si="1"/>
        <v>#REF!</v>
      </c>
      <c r="B58" s="16"/>
      <c r="C58" s="17"/>
      <c r="D58" s="46"/>
      <c r="E58" s="18"/>
      <c r="F58" s="49" t="s">
        <v>96</v>
      </c>
      <c r="G58" s="50" t="s">
        <v>97</v>
      </c>
      <c r="H58" s="18">
        <f>VLOOKUP('Resumen '!F58,'[1]2009'!$E$12:$G$369,3,FALSE)</f>
        <v>0</v>
      </c>
      <c r="I58" s="18">
        <f>VLOOKUP(F58,'[1]2010'!$E$12:$G$388,3,FALSE)</f>
        <v>0</v>
      </c>
      <c r="J58" s="18">
        <f>VLOOKUP(F58,'[1]2011'!$F$13:$H$385,3,FALSE)</f>
        <v>0</v>
      </c>
      <c r="K58" s="18">
        <f>VLOOKUP(F58,'[1]2012'!$E$12:$G$410,3,FALSE)</f>
        <v>0</v>
      </c>
      <c r="L58" s="18">
        <f>VLOOKUP(F58,'[1]2013'!$F$13:$H$411,3,FALSE)</f>
        <v>0</v>
      </c>
      <c r="M58" s="18">
        <f>VLOOKUP(F58,'[1]2014'!$F$13:$K$410,6,FALSE)</f>
        <v>0</v>
      </c>
      <c r="N58" s="23">
        <f>VLOOKUP(F58,'[1]2015-2016'!$F$13:$J$413,5,FALSE)</f>
        <v>0</v>
      </c>
      <c r="O58" s="15">
        <f>VLOOKUP(F58,'[1]2015-2016'!$F$13:$M$414,8,FALSE)</f>
        <v>0</v>
      </c>
      <c r="T58" s="32">
        <v>0</v>
      </c>
      <c r="U58" s="1">
        <f t="shared" si="3"/>
        <v>0</v>
      </c>
      <c r="V58" s="33">
        <v>0</v>
      </c>
      <c r="W58" s="1">
        <f t="shared" si="4"/>
        <v>0</v>
      </c>
    </row>
    <row r="59" spans="1:23" outlineLevel="4">
      <c r="A59" s="1" t="e">
        <f t="shared" si="1"/>
        <v>#REF!</v>
      </c>
      <c r="B59" s="16"/>
      <c r="C59" s="17"/>
      <c r="D59" s="46"/>
      <c r="E59" s="18"/>
      <c r="F59" s="49" t="s">
        <v>98</v>
      </c>
      <c r="G59" s="50" t="s">
        <v>99</v>
      </c>
      <c r="H59" s="18">
        <f>VLOOKUP('Resumen '!F59,'[1]2009'!$E$12:$G$369,3,FALSE)</f>
        <v>0</v>
      </c>
      <c r="I59" s="18">
        <f>VLOOKUP(F59,'[1]2010'!$E$12:$G$388,3,FALSE)</f>
        <v>0</v>
      </c>
      <c r="J59" s="18">
        <f>VLOOKUP(F59,'[1]2011'!$F$13:$H$385,3,FALSE)</f>
        <v>0</v>
      </c>
      <c r="K59" s="18">
        <f>VLOOKUP(F59,'[1]2012'!$E$12:$G$410,3,FALSE)</f>
        <v>0</v>
      </c>
      <c r="L59" s="18">
        <f>VLOOKUP(F59,'[1]2013'!$F$13:$H$411,3,FALSE)</f>
        <v>0</v>
      </c>
      <c r="M59" s="18">
        <f>VLOOKUP(F59,'[1]2014'!$F$13:$K$410,6,FALSE)</f>
        <v>0</v>
      </c>
      <c r="N59" s="23">
        <f>VLOOKUP(F59,'[1]2015-2016'!$F$13:$J$413,5,FALSE)</f>
        <v>0</v>
      </c>
      <c r="O59" s="15">
        <f>VLOOKUP(F59,'[1]2015-2016'!$F$13:$M$414,8,FALSE)</f>
        <v>0</v>
      </c>
      <c r="T59" s="32">
        <v>0</v>
      </c>
      <c r="U59" s="1">
        <f t="shared" si="3"/>
        <v>0</v>
      </c>
      <c r="V59" s="33">
        <v>0</v>
      </c>
      <c r="W59" s="1">
        <f t="shared" si="4"/>
        <v>0</v>
      </c>
    </row>
    <row r="60" spans="1:23" outlineLevel="4" collapsed="1">
      <c r="A60" s="1" t="e">
        <f t="shared" si="1"/>
        <v>#REF!</v>
      </c>
      <c r="B60" s="16"/>
      <c r="C60" s="17"/>
      <c r="D60" s="46"/>
      <c r="E60" s="18"/>
      <c r="F60" s="49" t="s">
        <v>100</v>
      </c>
      <c r="G60" s="50" t="s">
        <v>101</v>
      </c>
      <c r="H60" s="18">
        <f>VLOOKUP('Resumen '!F60,'[1]2009'!$E$12:$G$369,3,FALSE)</f>
        <v>0</v>
      </c>
      <c r="I60" s="18">
        <f>VLOOKUP(F60,'[1]2010'!$E$12:$G$388,3,FALSE)</f>
        <v>0</v>
      </c>
      <c r="J60" s="18">
        <f>VLOOKUP(F60,'[1]2011'!$F$13:$H$385,3,FALSE)</f>
        <v>0</v>
      </c>
      <c r="K60" s="18">
        <f>VLOOKUP(F60,'[1]2012'!$E$12:$G$410,3,FALSE)</f>
        <v>0</v>
      </c>
      <c r="L60" s="18">
        <f>VLOOKUP(F60,'[1]2013'!$F$13:$H$411,3,FALSE)</f>
        <v>0</v>
      </c>
      <c r="M60" s="18">
        <f>VLOOKUP(F60,'[1]2014'!$F$13:$K$410,6,FALSE)</f>
        <v>0</v>
      </c>
      <c r="N60" s="23">
        <f>VLOOKUP(F60,'[1]2015-2016'!$F$13:$J$413,5,FALSE)</f>
        <v>0</v>
      </c>
      <c r="O60" s="15">
        <f>VLOOKUP(F60,'[1]2015-2016'!$F$13:$M$414,8,FALSE)</f>
        <v>0</v>
      </c>
      <c r="T60" s="32">
        <v>0</v>
      </c>
      <c r="U60" s="1">
        <f t="shared" si="3"/>
        <v>0</v>
      </c>
      <c r="V60" s="33">
        <v>0</v>
      </c>
      <c r="W60" s="1">
        <f t="shared" si="4"/>
        <v>0</v>
      </c>
    </row>
    <row r="61" spans="1:23" outlineLevel="4">
      <c r="A61" s="1" t="e">
        <f t="shared" si="1"/>
        <v>#REF!</v>
      </c>
      <c r="B61" s="16"/>
      <c r="C61" s="17"/>
      <c r="D61" s="46"/>
      <c r="E61" s="18"/>
      <c r="F61" s="49" t="s">
        <v>102</v>
      </c>
      <c r="G61" s="50" t="s">
        <v>103</v>
      </c>
      <c r="H61" s="18">
        <f>VLOOKUP('Resumen '!F61,'[1]2009'!$E$12:$G$369,3,FALSE)</f>
        <v>0</v>
      </c>
      <c r="I61" s="18">
        <f>VLOOKUP(F61,'[1]2010'!$E$12:$G$388,3,FALSE)</f>
        <v>0</v>
      </c>
      <c r="J61" s="18">
        <f>VLOOKUP(F61,'[1]2011'!$F$13:$H$385,3,FALSE)</f>
        <v>0</v>
      </c>
      <c r="K61" s="18">
        <f>VLOOKUP(F61,'[1]2012'!$E$12:$G$410,3,FALSE)</f>
        <v>0</v>
      </c>
      <c r="L61" s="18">
        <f>VLOOKUP(F61,'[1]2013'!$F$13:$H$411,3,FALSE)</f>
        <v>0</v>
      </c>
      <c r="M61" s="18">
        <f>VLOOKUP(F61,'[1]2014'!$F$13:$K$410,6,FALSE)</f>
        <v>0</v>
      </c>
      <c r="N61" s="23">
        <f>VLOOKUP(F61,'[1]2015-2016'!$F$13:$J$413,5,FALSE)</f>
        <v>0</v>
      </c>
      <c r="O61" s="15">
        <f>VLOOKUP(F61,'[1]2015-2016'!$F$13:$M$414,8,FALSE)</f>
        <v>0</v>
      </c>
      <c r="T61" s="32">
        <v>0</v>
      </c>
      <c r="U61" s="1">
        <f t="shared" si="3"/>
        <v>0</v>
      </c>
      <c r="V61" s="33">
        <v>0</v>
      </c>
      <c r="W61" s="1">
        <f t="shared" si="4"/>
        <v>0</v>
      </c>
    </row>
    <row r="62" spans="1:23" outlineLevel="4">
      <c r="A62" s="1" t="e">
        <f t="shared" si="1"/>
        <v>#REF!</v>
      </c>
      <c r="B62" s="16"/>
      <c r="C62" s="17"/>
      <c r="D62" s="46"/>
      <c r="E62" s="18"/>
      <c r="F62" s="49" t="s">
        <v>104</v>
      </c>
      <c r="G62" s="50" t="s">
        <v>43</v>
      </c>
      <c r="H62" s="18">
        <f>VLOOKUP('Resumen '!F62,'[1]2009'!$E$12:$G$369,3,FALSE)</f>
        <v>0</v>
      </c>
      <c r="I62" s="18">
        <f>VLOOKUP(F62,'[1]2010'!$E$12:$G$388,3,FALSE)</f>
        <v>0</v>
      </c>
      <c r="J62" s="18">
        <f>VLOOKUP(F62,'[1]2011'!$F$13:$H$385,3,FALSE)</f>
        <v>0</v>
      </c>
      <c r="K62" s="18">
        <f>VLOOKUP(F62,'[1]2012'!$E$12:$G$410,3,FALSE)</f>
        <v>0</v>
      </c>
      <c r="L62" s="18">
        <f>VLOOKUP(F62,'[1]2013'!$F$13:$H$411,3,FALSE)</f>
        <v>0</v>
      </c>
      <c r="M62" s="18">
        <f>VLOOKUP(F62,'[1]2014'!$F$13:$K$410,6,FALSE)</f>
        <v>0</v>
      </c>
      <c r="N62" s="23">
        <f>VLOOKUP(F62,'[1]2015-2016'!$F$13:$J$413,5,FALSE)</f>
        <v>0</v>
      </c>
      <c r="O62" s="15">
        <f>VLOOKUP(F62,'[1]2015-2016'!$F$13:$M$414,8,FALSE)</f>
        <v>0</v>
      </c>
      <c r="T62" s="32">
        <v>0</v>
      </c>
      <c r="U62" s="1">
        <f t="shared" si="3"/>
        <v>0</v>
      </c>
      <c r="V62" s="33">
        <v>0</v>
      </c>
      <c r="W62" s="1">
        <f t="shared" si="4"/>
        <v>0</v>
      </c>
    </row>
    <row r="63" spans="1:23" outlineLevel="5" collapsed="1">
      <c r="A63" s="1" t="e">
        <f t="shared" si="1"/>
        <v>#REF!</v>
      </c>
      <c r="B63" s="16"/>
      <c r="C63" s="17"/>
      <c r="D63" s="46"/>
      <c r="E63" s="18"/>
      <c r="F63" s="49" t="s">
        <v>105</v>
      </c>
      <c r="G63" s="51" t="s">
        <v>106</v>
      </c>
      <c r="H63" s="18">
        <f>VLOOKUP('Resumen '!F63,'[1]2009'!$E$12:$G$369,3,FALSE)</f>
        <v>0</v>
      </c>
      <c r="I63" s="18">
        <f>VLOOKUP(F63,'[1]2010'!$E$12:$G$388,3,FALSE)</f>
        <v>0</v>
      </c>
      <c r="J63" s="18">
        <f>VLOOKUP(F63,'[1]2011'!$F$13:$H$385,3,FALSE)</f>
        <v>0</v>
      </c>
      <c r="K63" s="18">
        <f>VLOOKUP(F63,'[1]2012'!$E$12:$G$410,3,FALSE)</f>
        <v>0</v>
      </c>
      <c r="L63" s="18">
        <f>VLOOKUP(F63,'[1]2013'!$F$13:$H$411,3,FALSE)</f>
        <v>0</v>
      </c>
      <c r="M63" s="18">
        <f>VLOOKUP(F63,'[1]2014'!$F$13:$K$410,6,FALSE)</f>
        <v>0</v>
      </c>
      <c r="N63" s="23">
        <f>VLOOKUP(F63,'[1]2015-2016'!$F$13:$J$413,5,FALSE)</f>
        <v>0</v>
      </c>
      <c r="O63" s="15">
        <f>VLOOKUP(F63,'[1]2015-2016'!$F$13:$M$414,8,FALSE)</f>
        <v>0</v>
      </c>
      <c r="T63" s="32">
        <v>0</v>
      </c>
      <c r="U63" s="1">
        <f t="shared" si="3"/>
        <v>0</v>
      </c>
      <c r="V63" s="33">
        <v>0</v>
      </c>
      <c r="W63" s="1">
        <f t="shared" si="4"/>
        <v>0</v>
      </c>
    </row>
    <row r="64" spans="1:23" outlineLevel="5">
      <c r="A64" s="1" t="e">
        <f t="shared" si="1"/>
        <v>#REF!</v>
      </c>
      <c r="B64" s="16"/>
      <c r="C64" s="17"/>
      <c r="D64" s="46"/>
      <c r="E64" s="18"/>
      <c r="F64" s="49" t="s">
        <v>107</v>
      </c>
      <c r="G64" s="51" t="s">
        <v>108</v>
      </c>
      <c r="H64" s="18">
        <f>VLOOKUP('Resumen '!F64,'[1]2009'!$E$12:$G$369,3,FALSE)</f>
        <v>61960.519293666031</v>
      </c>
      <c r="I64" s="18">
        <f>VLOOKUP(F64,'[1]2010'!$E$12:$G$388,3,FALSE)</f>
        <v>45111</v>
      </c>
      <c r="J64" s="18">
        <f>VLOOKUP(F64,'[1]2011'!$F$13:$H$385,3,FALSE)</f>
        <v>49932</v>
      </c>
      <c r="K64" s="18">
        <f>VLOOKUP(F64,'[1]2012'!$E$12:$G$410,3,FALSE)</f>
        <v>72174</v>
      </c>
      <c r="L64" s="18">
        <f>VLOOKUP(F64,'[1]2013'!$F$13:$H$411,3,FALSE)</f>
        <v>78975</v>
      </c>
      <c r="M64" s="18">
        <f>VLOOKUP(F64,'[1]2014'!$F$13:$K$410,6,FALSE)</f>
        <v>126657</v>
      </c>
      <c r="N64" s="23">
        <f>VLOOKUP(F64,'[1]2015-2016'!$F$13:$J$413,5,FALSE)</f>
        <v>125792</v>
      </c>
      <c r="O64" s="15">
        <f>VLOOKUP(F64,'[1]2015-2016'!$F$13:$M$414,8,FALSE)</f>
        <v>130572.09600000001</v>
      </c>
      <c r="T64" s="32">
        <v>118986907</v>
      </c>
      <c r="U64" s="1">
        <f t="shared" si="3"/>
        <v>118986.90700000001</v>
      </c>
      <c r="V64" s="33">
        <v>18642202.199999999</v>
      </c>
      <c r="W64" s="1">
        <f t="shared" si="4"/>
        <v>18642.2022</v>
      </c>
    </row>
    <row r="65" spans="1:23" outlineLevel="4">
      <c r="A65" s="1" t="e">
        <f t="shared" si="1"/>
        <v>#REF!</v>
      </c>
      <c r="B65" s="16"/>
      <c r="C65" s="17"/>
      <c r="D65" s="46"/>
      <c r="E65" s="18"/>
      <c r="F65" s="49" t="s">
        <v>109</v>
      </c>
      <c r="G65" s="50" t="s">
        <v>110</v>
      </c>
      <c r="H65" s="18">
        <f>VLOOKUP('Resumen '!F65,'[1]2009'!$E$12:$G$369,3,FALSE)</f>
        <v>0</v>
      </c>
      <c r="I65" s="18">
        <v>0</v>
      </c>
      <c r="J65" s="18">
        <f>VLOOKUP(F65,'[1]2011'!$F$13:$H$385,3,FALSE)</f>
        <v>0</v>
      </c>
      <c r="K65" s="18">
        <f>VLOOKUP(F65,'[1]2012'!$E$12:$G$410,3,FALSE)</f>
        <v>0</v>
      </c>
      <c r="L65" s="18">
        <f>VLOOKUP(F65,'[1]2013'!$F$13:$H$411,3,FALSE)</f>
        <v>0</v>
      </c>
      <c r="M65" s="18">
        <f>VLOOKUP(F65,'[1]2014'!$F$13:$K$410,6,FALSE)</f>
        <v>0</v>
      </c>
      <c r="N65" s="23">
        <f>VLOOKUP(F65,'[1]2015-2016'!$F$13:$J$413,5,FALSE)</f>
        <v>0</v>
      </c>
      <c r="O65" s="15">
        <v>0</v>
      </c>
      <c r="T65" s="32">
        <v>0</v>
      </c>
      <c r="U65" s="1">
        <f t="shared" si="3"/>
        <v>0</v>
      </c>
      <c r="V65" s="33">
        <v>0</v>
      </c>
      <c r="W65" s="1">
        <f t="shared" si="4"/>
        <v>0</v>
      </c>
    </row>
    <row r="66" spans="1:23" outlineLevel="4">
      <c r="A66" s="1" t="e">
        <f t="shared" si="1"/>
        <v>#REF!</v>
      </c>
      <c r="B66" s="16"/>
      <c r="C66" s="17"/>
      <c r="D66" s="46"/>
      <c r="E66" s="18"/>
      <c r="F66" s="49" t="s">
        <v>111</v>
      </c>
      <c r="G66" s="50" t="s">
        <v>112</v>
      </c>
      <c r="H66" s="18">
        <f>VLOOKUP('Resumen '!F66,'[1]2009'!$E$12:$G$369,3,FALSE)</f>
        <v>0</v>
      </c>
      <c r="I66" s="18">
        <v>0</v>
      </c>
      <c r="J66" s="18">
        <f>VLOOKUP(F66,'[1]2011'!$F$13:$H$385,3,FALSE)</f>
        <v>0</v>
      </c>
      <c r="K66" s="18">
        <f>VLOOKUP(F66,'[1]2012'!$E$12:$G$410,3,FALSE)</f>
        <v>0</v>
      </c>
      <c r="L66" s="18">
        <f>VLOOKUP(F66,'[1]2013'!$F$13:$H$411,3,FALSE)</f>
        <v>0</v>
      </c>
      <c r="M66" s="18">
        <f>VLOOKUP(F66,'[1]2014'!$F$13:$K$410,6,FALSE)</f>
        <v>0</v>
      </c>
      <c r="N66" s="23">
        <f>VLOOKUP(F66,'[1]2015-2016'!$F$13:$J$413,5,FALSE)</f>
        <v>0</v>
      </c>
      <c r="O66" s="15">
        <v>0</v>
      </c>
      <c r="T66" s="32">
        <v>0</v>
      </c>
      <c r="U66" s="1">
        <f t="shared" si="3"/>
        <v>0</v>
      </c>
      <c r="V66" s="33">
        <v>0</v>
      </c>
      <c r="W66" s="1">
        <f t="shared" si="4"/>
        <v>0</v>
      </c>
    </row>
    <row r="67" spans="1:23" outlineLevel="4">
      <c r="A67" s="1" t="e">
        <f t="shared" si="1"/>
        <v>#REF!</v>
      </c>
      <c r="B67" s="16"/>
      <c r="C67" s="17"/>
      <c r="D67" s="46"/>
      <c r="E67" s="18"/>
      <c r="F67" s="49" t="s">
        <v>113</v>
      </c>
      <c r="G67" s="50" t="s">
        <v>114</v>
      </c>
      <c r="H67" s="18">
        <f>VLOOKUP('Resumen '!F67,'[1]2009'!$E$12:$G$369,3,FALSE)</f>
        <v>0</v>
      </c>
      <c r="I67" s="18">
        <f>VLOOKUP(F67,'[1]2010'!$E$12:$G$388,3,FALSE)</f>
        <v>0</v>
      </c>
      <c r="J67" s="18">
        <f>VLOOKUP(F67,'[1]2011'!$F$13:$H$385,3,FALSE)</f>
        <v>0</v>
      </c>
      <c r="K67" s="18">
        <f>VLOOKUP(F67,'[1]2012'!$E$12:$G$410,3,FALSE)</f>
        <v>0</v>
      </c>
      <c r="L67" s="18">
        <f>VLOOKUP(F67,'[1]2013'!$F$13:$H$411,3,FALSE)</f>
        <v>0</v>
      </c>
      <c r="M67" s="18">
        <f>VLOOKUP(F67,'[1]2014'!$F$13:$K$410,6,FALSE)</f>
        <v>0</v>
      </c>
      <c r="N67" s="23">
        <f>VLOOKUP(F67,'[1]2015-2016'!$F$13:$J$413,5,FALSE)</f>
        <v>0</v>
      </c>
      <c r="O67" s="15">
        <f>VLOOKUP(F67,'[1]2015-2016'!$F$13:$M$414,8,FALSE)</f>
        <v>0</v>
      </c>
      <c r="T67" s="32">
        <v>0</v>
      </c>
      <c r="U67" s="1">
        <f t="shared" si="3"/>
        <v>0</v>
      </c>
      <c r="V67" s="33">
        <v>0</v>
      </c>
      <c r="W67" s="1">
        <f t="shared" si="4"/>
        <v>0</v>
      </c>
    </row>
    <row r="68" spans="1:23" outlineLevel="4">
      <c r="A68" s="1" t="e">
        <f t="shared" si="1"/>
        <v>#REF!</v>
      </c>
      <c r="B68" s="16"/>
      <c r="C68" s="17"/>
      <c r="D68" s="46"/>
      <c r="E68" s="18"/>
      <c r="F68" s="49" t="s">
        <v>115</v>
      </c>
      <c r="G68" s="50" t="s">
        <v>116</v>
      </c>
      <c r="H68" s="18">
        <f>VLOOKUP('Resumen '!F68,'[1]2009'!$E$12:$G$369,3,FALSE)</f>
        <v>19289.338683301343</v>
      </c>
      <c r="I68" s="18">
        <f>VLOOKUP(F68,'[1]2010'!$E$12:$G$388,3,FALSE)</f>
        <v>18598</v>
      </c>
      <c r="J68" s="18">
        <f>VLOOKUP(F68,'[1]2011'!$F$13:$H$385,3,FALSE)</f>
        <v>8834</v>
      </c>
      <c r="K68" s="18">
        <f>VLOOKUP(F68,'[1]2012'!$E$12:$G$410,3,FALSE)</f>
        <v>49662</v>
      </c>
      <c r="L68" s="18">
        <f>VLOOKUP(F68,'[1]2013'!$F$13:$H$411,3,FALSE)</f>
        <v>33789</v>
      </c>
      <c r="M68" s="18">
        <f>VLOOKUP(F68,'[1]2014'!$F$13:$K$410,6,FALSE)</f>
        <v>45245</v>
      </c>
      <c r="N68" s="23">
        <f>VLOOKUP(F68,'[1]2015-2016'!$F$13:$J$413,5,FALSE)</f>
        <v>92231</v>
      </c>
      <c r="O68" s="15">
        <f>VLOOKUP(F68,'[1]2015-2016'!$F$13:$M$414,8,FALSE)</f>
        <v>95735.778000000006</v>
      </c>
      <c r="T68" s="32">
        <v>69491624</v>
      </c>
      <c r="U68" s="1">
        <f t="shared" si="3"/>
        <v>69491.623999999996</v>
      </c>
      <c r="V68" s="33">
        <v>6949162.4000000004</v>
      </c>
      <c r="W68" s="1">
        <f t="shared" si="4"/>
        <v>6949.1624000000002</v>
      </c>
    </row>
    <row r="69" spans="1:23" outlineLevel="4">
      <c r="A69" s="1" t="e">
        <f t="shared" si="1"/>
        <v>#REF!</v>
      </c>
      <c r="B69" s="16"/>
      <c r="C69" s="17"/>
      <c r="D69" s="46"/>
      <c r="E69" s="18"/>
      <c r="F69" s="49" t="s">
        <v>117</v>
      </c>
      <c r="G69" s="50" t="s">
        <v>118</v>
      </c>
      <c r="H69" s="18">
        <f>VLOOKUP('Resumen '!F69,'[1]2009'!$E$12:$G$369,3,FALSE)</f>
        <v>0</v>
      </c>
      <c r="I69" s="18">
        <f>VLOOKUP(F69,'[1]2010'!$E$12:$G$388,3,FALSE)</f>
        <v>0</v>
      </c>
      <c r="J69" s="18">
        <f>VLOOKUP(F69,'[1]2011'!$F$13:$H$385,3,FALSE)</f>
        <v>0</v>
      </c>
      <c r="K69" s="18">
        <f>VLOOKUP(F69,'[1]2012'!$E$12:$G$410,3,FALSE)</f>
        <v>0</v>
      </c>
      <c r="L69" s="18">
        <f>VLOOKUP(F69,'[1]2013'!$F$13:$H$411,3,FALSE)</f>
        <v>0</v>
      </c>
      <c r="M69" s="18">
        <f>VLOOKUP(F69,'[1]2014'!$F$13:$K$410,6,FALSE)</f>
        <v>0</v>
      </c>
      <c r="N69" s="23">
        <f>VLOOKUP(F69,'[1]2015-2016'!$F$13:$J$413,5,FALSE)</f>
        <v>0</v>
      </c>
      <c r="O69" s="15">
        <f>VLOOKUP(F69,'[1]2015-2016'!$F$13:$M$414,8,FALSE)</f>
        <v>0</v>
      </c>
      <c r="T69" s="32">
        <v>0</v>
      </c>
      <c r="U69" s="1">
        <f t="shared" si="3"/>
        <v>0</v>
      </c>
      <c r="V69" s="33">
        <v>0</v>
      </c>
      <c r="W69" s="1">
        <f t="shared" si="4"/>
        <v>0</v>
      </c>
    </row>
    <row r="70" spans="1:23" outlineLevel="4">
      <c r="A70" s="1" t="e">
        <f t="shared" si="1"/>
        <v>#REF!</v>
      </c>
      <c r="B70" s="16"/>
      <c r="C70" s="17"/>
      <c r="D70" s="46"/>
      <c r="E70" s="18"/>
      <c r="F70" s="49" t="s">
        <v>119</v>
      </c>
      <c r="G70" s="50" t="s">
        <v>120</v>
      </c>
      <c r="H70" s="18">
        <f>VLOOKUP('Resumen '!F70,'[1]2009'!$E$12:$G$369,3,FALSE)</f>
        <v>0</v>
      </c>
      <c r="I70" s="18">
        <f>VLOOKUP(F70,'[1]2010'!$E$12:$G$388,3,FALSE)</f>
        <v>0</v>
      </c>
      <c r="J70" s="18">
        <f>VLOOKUP(F70,'[1]2011'!$F$13:$H$385,3,FALSE)</f>
        <v>0</v>
      </c>
      <c r="K70" s="18">
        <f>VLOOKUP(F70,'[1]2012'!$E$12:$G$410,3,FALSE)</f>
        <v>0</v>
      </c>
      <c r="L70" s="18">
        <f>VLOOKUP(F70,'[1]2013'!$F$13:$H$411,3,FALSE)</f>
        <v>0</v>
      </c>
      <c r="M70" s="18">
        <f>VLOOKUP(F70,'[1]2014'!$F$13:$K$410,6,FALSE)</f>
        <v>0</v>
      </c>
      <c r="N70" s="23">
        <f>VLOOKUP(F70,'[1]2015-2016'!$F$13:$J$413,5,FALSE)</f>
        <v>0</v>
      </c>
      <c r="O70" s="15">
        <f>VLOOKUP(F70,'[1]2015-2016'!$F$13:$M$414,8,FALSE)</f>
        <v>0</v>
      </c>
      <c r="T70" s="32">
        <v>0</v>
      </c>
      <c r="U70" s="1">
        <f t="shared" si="3"/>
        <v>0</v>
      </c>
      <c r="V70" s="33">
        <v>0</v>
      </c>
      <c r="W70" s="1">
        <f t="shared" si="4"/>
        <v>0</v>
      </c>
    </row>
    <row r="71" spans="1:23" outlineLevel="4">
      <c r="A71" s="1" t="e">
        <f t="shared" si="1"/>
        <v>#REF!</v>
      </c>
      <c r="B71" s="16"/>
      <c r="C71" s="17"/>
      <c r="D71" s="46"/>
      <c r="E71" s="18"/>
      <c r="F71" s="49" t="s">
        <v>121</v>
      </c>
      <c r="G71" s="50" t="s">
        <v>122</v>
      </c>
      <c r="H71" s="18">
        <f>VLOOKUP('Resumen '!F71,'[1]2009'!$E$12:$G$369,3,FALSE)</f>
        <v>0</v>
      </c>
      <c r="I71" s="18">
        <f>VLOOKUP(F71,'[1]2010'!$E$12:$G$388,3,FALSE)</f>
        <v>0</v>
      </c>
      <c r="J71" s="18">
        <f>VLOOKUP(F71,'[1]2011'!$F$13:$H$385,3,FALSE)</f>
        <v>0</v>
      </c>
      <c r="K71" s="18">
        <f>VLOOKUP(F71,'[1]2012'!$E$12:$G$410,3,FALSE)</f>
        <v>0</v>
      </c>
      <c r="L71" s="18">
        <f>VLOOKUP(F71,'[1]2013'!$F$13:$H$411,3,FALSE)</f>
        <v>0</v>
      </c>
      <c r="M71" s="18">
        <f>VLOOKUP(F71,'[1]2014'!$F$13:$K$410,6,FALSE)</f>
        <v>0</v>
      </c>
      <c r="N71" s="23">
        <f>VLOOKUP(F71,'[1]2015-2016'!$F$13:$J$413,5,FALSE)</f>
        <v>0</v>
      </c>
      <c r="O71" s="15">
        <f>VLOOKUP(F71,'[1]2015-2016'!$F$13:$M$414,8,FALSE)</f>
        <v>0</v>
      </c>
      <c r="T71" s="32">
        <v>0</v>
      </c>
      <c r="U71" s="1">
        <f t="shared" si="3"/>
        <v>0</v>
      </c>
      <c r="V71" s="33">
        <v>0</v>
      </c>
      <c r="W71" s="1">
        <f t="shared" si="4"/>
        <v>0</v>
      </c>
    </row>
    <row r="72" spans="1:23" outlineLevel="4">
      <c r="A72" s="1" t="e">
        <f t="shared" si="1"/>
        <v>#REF!</v>
      </c>
      <c r="B72" s="16"/>
      <c r="C72" s="17"/>
      <c r="D72" s="46"/>
      <c r="E72" s="18"/>
      <c r="F72" s="49" t="s">
        <v>123</v>
      </c>
      <c r="G72" s="50" t="s">
        <v>124</v>
      </c>
      <c r="H72" s="18">
        <f>VLOOKUP('Resumen '!F72,'[1]2009'!$E$12:$G$369,3,FALSE)</f>
        <v>0</v>
      </c>
      <c r="I72" s="18">
        <f>VLOOKUP(F72,'[1]2010'!$E$12:$G$388,3,FALSE)</f>
        <v>0</v>
      </c>
      <c r="J72" s="18">
        <f>VLOOKUP(F72,'[1]2011'!$F$13:$H$385,3,FALSE)</f>
        <v>0</v>
      </c>
      <c r="K72" s="18">
        <f>VLOOKUP(F72,'[1]2012'!$E$12:$G$410,3,FALSE)</f>
        <v>0</v>
      </c>
      <c r="L72" s="18">
        <f>VLOOKUP(F72,'[1]2013'!$F$13:$H$411,3,FALSE)</f>
        <v>0</v>
      </c>
      <c r="M72" s="18">
        <f>VLOOKUP(F72,'[1]2014'!$F$13:$K$410,6,FALSE)</f>
        <v>0</v>
      </c>
      <c r="N72" s="23">
        <f>VLOOKUP(F72,'[1]2015-2016'!$F$13:$J$413,5,FALSE)</f>
        <v>0</v>
      </c>
      <c r="O72" s="15">
        <f>VLOOKUP(F72,'[1]2015-2016'!$F$13:$M$414,8,FALSE)</f>
        <v>0</v>
      </c>
      <c r="T72" s="32">
        <v>0</v>
      </c>
      <c r="U72" s="1">
        <f t="shared" si="3"/>
        <v>0</v>
      </c>
      <c r="V72" s="33">
        <v>0</v>
      </c>
      <c r="W72" s="1">
        <f t="shared" si="4"/>
        <v>0</v>
      </c>
    </row>
    <row r="73" spans="1:23" outlineLevel="4">
      <c r="A73" s="1" t="e">
        <f t="shared" ref="A73:A136" si="13">+A72+1</f>
        <v>#REF!</v>
      </c>
      <c r="B73" s="16"/>
      <c r="C73" s="17"/>
      <c r="D73" s="46"/>
      <c r="E73" s="18"/>
      <c r="F73" s="49" t="s">
        <v>125</v>
      </c>
      <c r="G73" s="50" t="s">
        <v>126</v>
      </c>
      <c r="H73" s="18">
        <f>VLOOKUP('Resumen '!F73,'[1]2009'!$E$12:$G$369,3,FALSE)</f>
        <v>0</v>
      </c>
      <c r="I73" s="18">
        <f>VLOOKUP(F73,'[1]2010'!$E$12:$G$388,3,FALSE)</f>
        <v>0</v>
      </c>
      <c r="J73" s="18">
        <f>VLOOKUP(F73,'[1]2011'!$F$13:$H$385,3,FALSE)</f>
        <v>0</v>
      </c>
      <c r="K73" s="18">
        <f>VLOOKUP(F73,'[1]2012'!$E$12:$G$410,3,FALSE)</f>
        <v>0</v>
      </c>
      <c r="L73" s="18">
        <f>VLOOKUP(F73,'[1]2013'!$F$13:$H$411,3,FALSE)</f>
        <v>0</v>
      </c>
      <c r="M73" s="18">
        <f>VLOOKUP(F73,'[1]2014'!$F$13:$K$410,6,FALSE)</f>
        <v>0</v>
      </c>
      <c r="N73" s="23">
        <f>VLOOKUP(F73,'[1]2015-2016'!$F$13:$J$413,5,FALSE)</f>
        <v>0</v>
      </c>
      <c r="O73" s="15">
        <f>VLOOKUP(F73,'[1]2015-2016'!$F$13:$M$414,8,FALSE)</f>
        <v>0</v>
      </c>
      <c r="T73" s="32">
        <v>0</v>
      </c>
      <c r="U73" s="1">
        <f t="shared" si="3"/>
        <v>0</v>
      </c>
      <c r="V73" s="33">
        <v>0</v>
      </c>
      <c r="W73" s="1">
        <f t="shared" si="4"/>
        <v>0</v>
      </c>
    </row>
    <row r="74" spans="1:23" outlineLevel="4">
      <c r="A74" s="1" t="e">
        <f t="shared" si="13"/>
        <v>#REF!</v>
      </c>
      <c r="B74" s="16"/>
      <c r="C74" s="17"/>
      <c r="D74" s="46"/>
      <c r="E74" s="18"/>
      <c r="F74" s="49" t="s">
        <v>127</v>
      </c>
      <c r="G74" s="50" t="s">
        <v>128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23">
        <f>VLOOKUP(F74,'[1]2015-2016'!$F$13:$J$413,5,FALSE)</f>
        <v>0</v>
      </c>
      <c r="O74" s="15">
        <f>VLOOKUP(F74,'[1]2015-2016'!$F$13:$M$414,8,FALSE)</f>
        <v>0</v>
      </c>
      <c r="T74" s="32">
        <v>0</v>
      </c>
      <c r="U74" s="1">
        <f t="shared" ref="U74:U137" si="14">T74/1000</f>
        <v>0</v>
      </c>
      <c r="V74" s="33">
        <v>0</v>
      </c>
      <c r="W74" s="1">
        <f t="shared" ref="W74:W137" si="15">V74/1000</f>
        <v>0</v>
      </c>
    </row>
    <row r="75" spans="1:23" outlineLevel="4">
      <c r="A75" s="1" t="e">
        <f t="shared" si="13"/>
        <v>#REF!</v>
      </c>
      <c r="B75" s="16"/>
      <c r="C75" s="17"/>
      <c r="D75" s="46"/>
      <c r="E75" s="18"/>
      <c r="F75" s="49" t="s">
        <v>129</v>
      </c>
      <c r="G75" s="50" t="s">
        <v>130</v>
      </c>
      <c r="H75" s="18">
        <v>0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23">
        <f>VLOOKUP(F75,'[1]2015-2016'!$F$13:$J$413,5,FALSE)</f>
        <v>0</v>
      </c>
      <c r="O75" s="15">
        <f>VLOOKUP(F75,'[1]2015-2016'!$F$13:$M$414,8,FALSE)</f>
        <v>0</v>
      </c>
      <c r="T75" s="32">
        <v>0</v>
      </c>
      <c r="U75" s="1">
        <f t="shared" si="14"/>
        <v>0</v>
      </c>
      <c r="V75" s="33">
        <v>0</v>
      </c>
      <c r="W75" s="1">
        <f t="shared" si="15"/>
        <v>0</v>
      </c>
    </row>
    <row r="76" spans="1:23" outlineLevel="4">
      <c r="A76" s="1" t="e">
        <f t="shared" si="13"/>
        <v>#REF!</v>
      </c>
      <c r="B76" s="16"/>
      <c r="C76" s="17"/>
      <c r="D76" s="46"/>
      <c r="E76" s="18"/>
      <c r="F76" s="49" t="s">
        <v>131</v>
      </c>
      <c r="G76" s="51" t="s">
        <v>132</v>
      </c>
      <c r="H76" s="18">
        <f>VLOOKUP('Resumen '!F76,'[1]2009'!$E$12:$G$369,3,FALSE)</f>
        <v>0</v>
      </c>
      <c r="I76" s="18">
        <f>VLOOKUP(F76,'[1]2010'!$E$12:$G$388,3,FALSE)</f>
        <v>0</v>
      </c>
      <c r="J76" s="18">
        <f>VLOOKUP(F76,'[1]2011'!$F$13:$H$385,3,FALSE)</f>
        <v>0</v>
      </c>
      <c r="K76" s="18">
        <f>VLOOKUP(F76,'[1]2012'!$E$12:$G$410,3,FALSE)</f>
        <v>0</v>
      </c>
      <c r="L76" s="18">
        <f>VLOOKUP(F76,'[1]2013'!$F$13:$H$411,3,FALSE)</f>
        <v>0</v>
      </c>
      <c r="M76" s="18">
        <f>VLOOKUP(F76,'[1]2014'!$F$13:$K$410,6,FALSE)</f>
        <v>0</v>
      </c>
      <c r="N76" s="23">
        <f>VLOOKUP(F76,'[1]2015-2016'!$F$13:$J$413,5,FALSE)</f>
        <v>0</v>
      </c>
      <c r="O76" s="15">
        <f>VLOOKUP(F76,'[1]2015-2016'!$F$13:$M$414,8,FALSE)</f>
        <v>0</v>
      </c>
      <c r="T76" s="32">
        <v>0</v>
      </c>
      <c r="U76" s="1">
        <f t="shared" si="14"/>
        <v>0</v>
      </c>
      <c r="V76" s="33">
        <v>0</v>
      </c>
      <c r="W76" s="1">
        <f t="shared" si="15"/>
        <v>0</v>
      </c>
    </row>
    <row r="77" spans="1:23" outlineLevel="4">
      <c r="A77" s="1" t="e">
        <f t="shared" si="13"/>
        <v>#REF!</v>
      </c>
      <c r="B77" s="16"/>
      <c r="C77" s="17"/>
      <c r="D77" s="46"/>
      <c r="E77" s="18"/>
      <c r="F77" s="49" t="s">
        <v>133</v>
      </c>
      <c r="G77" s="50" t="s">
        <v>134</v>
      </c>
      <c r="H77" s="18">
        <f>VLOOKUP('Resumen '!F77,'[1]2009'!$E$12:$G$369,3,FALSE)</f>
        <v>991888.91460652591</v>
      </c>
      <c r="I77" s="18">
        <f>VLOOKUP(F77,'[1]2010'!$E$12:$G$388,3,FALSE)</f>
        <v>604491</v>
      </c>
      <c r="J77" s="18">
        <f>VLOOKUP(F77,'[1]2011'!$F$13:$H$385,3,FALSE)</f>
        <v>314857</v>
      </c>
      <c r="K77" s="18">
        <f>VLOOKUP(F77,'[1]2012'!$E$12:$G$410,3,FALSE)</f>
        <v>601091</v>
      </c>
      <c r="L77" s="18">
        <f>VLOOKUP(F77,'[1]2013'!$F$13:$H$411,3,FALSE)</f>
        <v>381582</v>
      </c>
      <c r="M77" s="18">
        <f>VLOOKUP(F77,'[1]2014'!$F$13:$K$410,6,FALSE)</f>
        <v>2015983</v>
      </c>
      <c r="N77" s="23">
        <f>VLOOKUP(F77,'[1]2015-2016'!$F$13:$J$413,5,FALSE)</f>
        <v>1694092</v>
      </c>
      <c r="O77" s="15">
        <f>VLOOKUP(F77,'[1]2015-2016'!$F$13:$M$414,8,FALSE)</f>
        <v>1758467.496</v>
      </c>
      <c r="T77" s="32">
        <v>1049921869</v>
      </c>
      <c r="U77" s="1">
        <f t="shared" si="14"/>
        <v>1049921.8689999999</v>
      </c>
      <c r="V77" s="33">
        <v>210508570.40000001</v>
      </c>
      <c r="W77" s="1">
        <f t="shared" si="15"/>
        <v>210508.5704</v>
      </c>
    </row>
    <row r="78" spans="1:23" outlineLevel="5">
      <c r="A78" s="1" t="e">
        <f t="shared" si="13"/>
        <v>#REF!</v>
      </c>
      <c r="B78" s="16"/>
      <c r="C78" s="17"/>
      <c r="D78" s="46"/>
      <c r="E78" s="18"/>
      <c r="F78" s="49" t="s">
        <v>135</v>
      </c>
      <c r="G78" s="50" t="s">
        <v>136</v>
      </c>
      <c r="H78" s="18">
        <f>VLOOKUP('Resumen '!F78,'[1]2009'!$E$12:$G$369,3,FALSE)</f>
        <v>0</v>
      </c>
      <c r="I78" s="18">
        <f>VLOOKUP(F78,'[1]2010'!$E$12:$G$388,3,FALSE)</f>
        <v>0</v>
      </c>
      <c r="J78" s="18">
        <f>VLOOKUP(F78,'[1]2011'!$F$13:$H$385,3,FALSE)</f>
        <v>0</v>
      </c>
      <c r="K78" s="18">
        <f>VLOOKUP(F78,'[1]2012'!$E$12:$G$410,3,FALSE)</f>
        <v>0</v>
      </c>
      <c r="L78" s="18">
        <f>VLOOKUP(F78,'[1]2013'!$F$13:$H$411,3,FALSE)</f>
        <v>0</v>
      </c>
      <c r="M78" s="18">
        <f>VLOOKUP(F78,'[1]2014'!$F$13:$K$410,6,FALSE)</f>
        <v>0</v>
      </c>
      <c r="N78" s="23">
        <f>VLOOKUP(F78,'[1]2015-2016'!$F$13:$J$413,5,FALSE)</f>
        <v>0</v>
      </c>
      <c r="O78" s="15">
        <f>VLOOKUP(F78,'[1]2015-2016'!$F$13:$M$414,8,FALSE)</f>
        <v>0</v>
      </c>
      <c r="T78" s="32">
        <v>0</v>
      </c>
      <c r="U78" s="1">
        <f t="shared" si="14"/>
        <v>0</v>
      </c>
      <c r="V78" s="33">
        <v>0</v>
      </c>
      <c r="W78" s="1">
        <f t="shared" si="15"/>
        <v>0</v>
      </c>
    </row>
    <row r="79" spans="1:23" outlineLevel="5">
      <c r="A79" s="1" t="e">
        <f t="shared" si="13"/>
        <v>#REF!</v>
      </c>
      <c r="B79" s="16"/>
      <c r="C79" s="17"/>
      <c r="D79" s="46"/>
      <c r="E79" s="18"/>
      <c r="F79" s="49" t="s">
        <v>137</v>
      </c>
      <c r="G79" s="50" t="s">
        <v>138</v>
      </c>
      <c r="H79" s="18">
        <f>VLOOKUP('Resumen '!F79,'[1]2009'!$E$12:$G$369,3,FALSE)</f>
        <v>0</v>
      </c>
      <c r="I79" s="18">
        <f>VLOOKUP(F79,'[1]2010'!$E$12:$G$388,3,FALSE)</f>
        <v>0</v>
      </c>
      <c r="J79" s="18">
        <f>VLOOKUP(F79,'[1]2011'!$F$13:$H$385,3,FALSE)</f>
        <v>0</v>
      </c>
      <c r="K79" s="18">
        <f>VLOOKUP(F79,'[1]2012'!$E$12:$G$410,3,FALSE)</f>
        <v>0</v>
      </c>
      <c r="L79" s="18">
        <f>VLOOKUP(F79,'[1]2013'!$F$13:$H$411,3,FALSE)</f>
        <v>0</v>
      </c>
      <c r="M79" s="18">
        <f>VLOOKUP(F79,'[1]2014'!$F$13:$K$410,6,FALSE)</f>
        <v>0</v>
      </c>
      <c r="N79" s="23">
        <f>VLOOKUP(F79,'[1]2015-2016'!$F$13:$J$413,5,FALSE)</f>
        <v>0</v>
      </c>
      <c r="O79" s="15">
        <f>VLOOKUP(F79,'[1]2015-2016'!$F$13:$M$414,8,FALSE)</f>
        <v>0</v>
      </c>
      <c r="T79" s="32">
        <v>13009376</v>
      </c>
      <c r="U79" s="1">
        <f t="shared" si="14"/>
        <v>13009.376</v>
      </c>
      <c r="V79" s="33">
        <v>1300937.6000000001</v>
      </c>
      <c r="W79" s="1">
        <f t="shared" si="15"/>
        <v>1300.9376000000002</v>
      </c>
    </row>
    <row r="80" spans="1:23" outlineLevel="4">
      <c r="A80" s="1" t="e">
        <f t="shared" si="13"/>
        <v>#REF!</v>
      </c>
      <c r="B80" s="16"/>
      <c r="C80" s="17"/>
      <c r="D80" s="46"/>
      <c r="E80" s="18"/>
      <c r="F80" s="49" t="s">
        <v>139</v>
      </c>
      <c r="G80" s="50" t="s">
        <v>140</v>
      </c>
      <c r="H80" s="18">
        <f>VLOOKUP('Resumen '!F80,'[1]2009'!$E$12:$G$369,3,FALSE)</f>
        <v>0</v>
      </c>
      <c r="I80" s="18">
        <f>VLOOKUP(F80,'[1]2010'!$E$12:$G$388,3,FALSE)</f>
        <v>0</v>
      </c>
      <c r="J80" s="18">
        <f>VLOOKUP(F80,'[1]2011'!$F$13:$H$385,3,FALSE)</f>
        <v>0</v>
      </c>
      <c r="K80" s="18">
        <f>VLOOKUP(F80,'[1]2012'!$E$12:$G$410,3,FALSE)</f>
        <v>0</v>
      </c>
      <c r="L80" s="18">
        <f>VLOOKUP(F80,'[1]2013'!$F$13:$H$411,3,FALSE)</f>
        <v>0</v>
      </c>
      <c r="M80" s="18">
        <f>VLOOKUP(F80,'[1]2014'!$F$13:$K$410,6,FALSE)</f>
        <v>0</v>
      </c>
      <c r="N80" s="23">
        <f>VLOOKUP(F80,'[1]2015-2016'!$F$13:$J$413,5,FALSE)</f>
        <v>0</v>
      </c>
      <c r="O80" s="15">
        <f>VLOOKUP(F80,'[1]2015-2016'!$F$13:$M$414,8,FALSE)</f>
        <v>0</v>
      </c>
      <c r="T80" s="32">
        <v>0</v>
      </c>
      <c r="U80" s="1">
        <f t="shared" si="14"/>
        <v>0</v>
      </c>
      <c r="V80" s="33">
        <v>0</v>
      </c>
      <c r="W80" s="1">
        <f t="shared" si="15"/>
        <v>0</v>
      </c>
    </row>
    <row r="81" spans="1:23" outlineLevel="4">
      <c r="A81" s="1" t="e">
        <f t="shared" si="13"/>
        <v>#REF!</v>
      </c>
      <c r="B81" s="16"/>
      <c r="C81" s="17"/>
      <c r="D81" s="46"/>
      <c r="E81" s="18"/>
      <c r="F81" s="49" t="s">
        <v>141</v>
      </c>
      <c r="G81" s="50" t="s">
        <v>142</v>
      </c>
      <c r="H81" s="18">
        <f>VLOOKUP('Resumen '!F81,'[1]2009'!$E$12:$G$369,3,FALSE)</f>
        <v>0</v>
      </c>
      <c r="I81" s="18">
        <f>VLOOKUP(F81,'[1]2010'!$E$12:$G$388,3,FALSE)</f>
        <v>0</v>
      </c>
      <c r="J81" s="18">
        <f>VLOOKUP(F81,'[1]2011'!$F$13:$H$385,3,FALSE)</f>
        <v>0</v>
      </c>
      <c r="K81" s="18">
        <f>VLOOKUP(F81,'[1]2012'!$E$12:$G$410,3,FALSE)</f>
        <v>0</v>
      </c>
      <c r="L81" s="18">
        <f>VLOOKUP(F81,'[1]2013'!$F$13:$H$411,3,FALSE)</f>
        <v>0</v>
      </c>
      <c r="M81" s="18">
        <f>VLOOKUP(F81,'[1]2014'!$F$13:$K$410,6,FALSE)</f>
        <v>0</v>
      </c>
      <c r="N81" s="23">
        <f>VLOOKUP(F81,'[1]2015-2016'!$F$13:$J$413,5,FALSE)</f>
        <v>0</v>
      </c>
      <c r="O81" s="15">
        <f>VLOOKUP(F81,'[1]2015-2016'!$F$13:$M$414,8,FALSE)</f>
        <v>0</v>
      </c>
      <c r="T81" s="32">
        <v>0</v>
      </c>
      <c r="U81" s="1">
        <f t="shared" si="14"/>
        <v>0</v>
      </c>
      <c r="V81" s="33">
        <v>0</v>
      </c>
      <c r="W81" s="1">
        <f t="shared" si="15"/>
        <v>0</v>
      </c>
    </row>
    <row r="82" spans="1:23" outlineLevel="4">
      <c r="A82" s="1" t="e">
        <f t="shared" si="13"/>
        <v>#REF!</v>
      </c>
      <c r="B82" s="16"/>
      <c r="C82" s="17"/>
      <c r="D82" s="46"/>
      <c r="E82" s="18"/>
      <c r="F82" s="49" t="s">
        <v>143</v>
      </c>
      <c r="G82" s="50" t="s">
        <v>144</v>
      </c>
      <c r="H82" s="18">
        <f>VLOOKUP('Resumen '!F82,'[1]2009'!$E$12:$G$369,3,FALSE)</f>
        <v>0</v>
      </c>
      <c r="I82" s="18">
        <f>VLOOKUP(F82,'[1]2010'!$E$12:$G$388,3,FALSE)</f>
        <v>0</v>
      </c>
      <c r="J82" s="18">
        <f>VLOOKUP(F82,'[1]2011'!$F$13:$H$385,3,FALSE)</f>
        <v>0</v>
      </c>
      <c r="K82" s="18">
        <f>VLOOKUP(F82,'[1]2012'!$E$12:$G$410,3,FALSE)</f>
        <v>0</v>
      </c>
      <c r="L82" s="18">
        <f>VLOOKUP(F82,'[1]2013'!$F$13:$H$411,3,FALSE)</f>
        <v>0</v>
      </c>
      <c r="M82" s="18">
        <f>VLOOKUP(F82,'[1]2014'!$F$13:$K$410,6,FALSE)</f>
        <v>0</v>
      </c>
      <c r="N82" s="23">
        <f>VLOOKUP(F82,'[1]2015-2016'!$F$13:$J$413,5,FALSE)</f>
        <v>0</v>
      </c>
      <c r="O82" s="15">
        <f>VLOOKUP(F82,'[1]2015-2016'!$F$13:$M$414,8,FALSE)</f>
        <v>0</v>
      </c>
      <c r="T82" s="32">
        <v>0</v>
      </c>
      <c r="U82" s="1">
        <f t="shared" si="14"/>
        <v>0</v>
      </c>
      <c r="V82" s="33">
        <v>0</v>
      </c>
      <c r="W82" s="1">
        <f t="shared" si="15"/>
        <v>0</v>
      </c>
    </row>
    <row r="83" spans="1:23" outlineLevel="4">
      <c r="A83" s="1" t="e">
        <f t="shared" si="13"/>
        <v>#REF!</v>
      </c>
      <c r="B83" s="16"/>
      <c r="C83" s="17"/>
      <c r="D83" s="46"/>
      <c r="E83" s="18"/>
      <c r="F83" s="49" t="s">
        <v>145</v>
      </c>
      <c r="G83" s="50" t="s">
        <v>146</v>
      </c>
      <c r="H83" s="18">
        <v>0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23">
        <f>VLOOKUP(F83,'[1]2015-2016'!$F$13:$J$413,5,FALSE)</f>
        <v>0</v>
      </c>
      <c r="O83" s="15">
        <f>VLOOKUP(F83,'[1]2015-2016'!$F$13:$M$414,8,FALSE)</f>
        <v>0</v>
      </c>
      <c r="T83" s="32">
        <v>0</v>
      </c>
      <c r="U83" s="1">
        <f t="shared" si="14"/>
        <v>0</v>
      </c>
      <c r="V83" s="33">
        <v>0</v>
      </c>
      <c r="W83" s="1">
        <f t="shared" si="15"/>
        <v>0</v>
      </c>
    </row>
    <row r="84" spans="1:23" outlineLevel="4">
      <c r="A84" s="1" t="e">
        <f t="shared" si="13"/>
        <v>#REF!</v>
      </c>
      <c r="B84" s="16"/>
      <c r="C84" s="17"/>
      <c r="D84" s="46"/>
      <c r="E84" s="18"/>
      <c r="F84" s="49" t="s">
        <v>147</v>
      </c>
      <c r="G84" s="50" t="s">
        <v>148</v>
      </c>
      <c r="H84" s="18">
        <v>0</v>
      </c>
      <c r="I84" s="18">
        <v>0</v>
      </c>
      <c r="J84" s="18">
        <v>0</v>
      </c>
      <c r="K84" s="18">
        <v>0</v>
      </c>
      <c r="L84" s="18">
        <v>0</v>
      </c>
      <c r="M84" s="18">
        <f>VLOOKUP(F84,'[1]2014'!$F$13:$K$410,6,FALSE)</f>
        <v>0</v>
      </c>
      <c r="N84" s="23">
        <f>VLOOKUP(F84,'[1]2015-2016'!$F$13:$J$413,5,FALSE)</f>
        <v>0</v>
      </c>
      <c r="O84" s="15">
        <f>VLOOKUP(F84,'[1]2015-2016'!$F$13:$M$414,8,FALSE)</f>
        <v>0</v>
      </c>
      <c r="T84" s="32">
        <v>0</v>
      </c>
      <c r="U84" s="1">
        <f t="shared" si="14"/>
        <v>0</v>
      </c>
      <c r="V84" s="33">
        <v>0</v>
      </c>
      <c r="W84" s="1">
        <f t="shared" si="15"/>
        <v>0</v>
      </c>
    </row>
    <row r="85" spans="1:23" outlineLevel="4">
      <c r="A85" s="1" t="e">
        <f t="shared" si="13"/>
        <v>#REF!</v>
      </c>
      <c r="B85" s="16"/>
      <c r="C85" s="17"/>
      <c r="D85" s="46"/>
      <c r="E85" s="18"/>
      <c r="F85" s="49" t="s">
        <v>149</v>
      </c>
      <c r="G85" s="50" t="s">
        <v>150</v>
      </c>
      <c r="H85" s="18">
        <f>VLOOKUP('Resumen '!F85,'[1]2009'!$E$12:$G$369,3,FALSE)</f>
        <v>0</v>
      </c>
      <c r="I85" s="18">
        <v>0</v>
      </c>
      <c r="J85" s="18">
        <f>VLOOKUP(F85,'[1]2011'!$F$13:$H$385,3,FALSE)</f>
        <v>0</v>
      </c>
      <c r="K85" s="18">
        <f>VLOOKUP(F85,'[1]2012'!$E$12:$G$410,3,FALSE)</f>
        <v>0</v>
      </c>
      <c r="L85" s="18">
        <v>0</v>
      </c>
      <c r="M85" s="18">
        <f>VLOOKUP(F85,'[1]2014'!$F$13:$K$410,6,FALSE)</f>
        <v>0</v>
      </c>
      <c r="N85" s="23">
        <f>VLOOKUP(F85,'[1]2015-2016'!$F$13:$J$413,5,FALSE)</f>
        <v>0</v>
      </c>
      <c r="O85" s="15">
        <v>0</v>
      </c>
      <c r="T85" s="32">
        <v>0</v>
      </c>
      <c r="U85" s="1">
        <f t="shared" si="14"/>
        <v>0</v>
      </c>
      <c r="V85" s="33">
        <v>0</v>
      </c>
      <c r="W85" s="1">
        <f t="shared" si="15"/>
        <v>0</v>
      </c>
    </row>
    <row r="86" spans="1:23" outlineLevel="4">
      <c r="A86" s="1" t="e">
        <f t="shared" si="13"/>
        <v>#REF!</v>
      </c>
      <c r="B86" s="16"/>
      <c r="C86" s="17"/>
      <c r="D86" s="46"/>
      <c r="E86" s="18"/>
      <c r="F86" s="49" t="s">
        <v>151</v>
      </c>
      <c r="G86" s="50" t="s">
        <v>152</v>
      </c>
      <c r="H86" s="18">
        <f>VLOOKUP('Resumen '!F86,'[1]2009'!$E$12:$G$369,3,FALSE)</f>
        <v>0</v>
      </c>
      <c r="I86" s="18">
        <f>VLOOKUP(F86,'[1]2010'!$E$12:$G$388,3,FALSE)</f>
        <v>0</v>
      </c>
      <c r="J86" s="18">
        <f>VLOOKUP(F86,'[1]2011'!$F$13:$H$385,3,FALSE)</f>
        <v>0</v>
      </c>
      <c r="K86" s="18">
        <f>VLOOKUP(F86,'[1]2012'!$E$12:$G$410,3,FALSE)</f>
        <v>0</v>
      </c>
      <c r="L86" s="18">
        <f>VLOOKUP(F86,'[1]2013'!$F$13:$H$411,3,FALSE)</f>
        <v>0</v>
      </c>
      <c r="M86" s="18">
        <f>VLOOKUP(F86,'[1]2014'!$F$13:$K$410,6,FALSE)</f>
        <v>0</v>
      </c>
      <c r="N86" s="23">
        <f>VLOOKUP(F86,'[1]2015-2016'!$F$13:$J$413,5,FALSE)</f>
        <v>0</v>
      </c>
      <c r="O86" s="15">
        <f>VLOOKUP(F86,'[1]2015-2016'!$F$13:$M$414,8,FALSE)</f>
        <v>0</v>
      </c>
      <c r="T86" s="32">
        <v>0</v>
      </c>
      <c r="U86" s="1">
        <f t="shared" si="14"/>
        <v>0</v>
      </c>
      <c r="V86" s="33">
        <v>0</v>
      </c>
      <c r="W86" s="1">
        <f t="shared" si="15"/>
        <v>0</v>
      </c>
    </row>
    <row r="87" spans="1:23" outlineLevel="4">
      <c r="A87" s="1" t="e">
        <f t="shared" si="13"/>
        <v>#REF!</v>
      </c>
      <c r="B87" s="16"/>
      <c r="C87" s="17"/>
      <c r="D87" s="46"/>
      <c r="E87" s="18"/>
      <c r="F87" s="49" t="s">
        <v>153</v>
      </c>
      <c r="G87" s="52" t="s">
        <v>154</v>
      </c>
      <c r="H87" s="18">
        <f>VLOOKUP('Resumen '!F87,'[1]2009'!$E$12:$G$369,3,FALSE)</f>
        <v>0</v>
      </c>
      <c r="I87" s="18">
        <f>VLOOKUP(F87,'[1]2010'!$E$12:$G$388,3,FALSE)</f>
        <v>0</v>
      </c>
      <c r="J87" s="18">
        <f>VLOOKUP(F87,'[1]2011'!$F$13:$H$385,3,FALSE)</f>
        <v>0</v>
      </c>
      <c r="K87" s="18">
        <f>VLOOKUP(F87,'[1]2012'!$E$12:$G$410,3,FALSE)</f>
        <v>0</v>
      </c>
      <c r="L87" s="18">
        <f>VLOOKUP(F87,'[1]2013'!$F$13:$H$411,3,FALSE)</f>
        <v>0</v>
      </c>
      <c r="M87" s="18">
        <f>VLOOKUP(F87,'[1]2014'!$F$13:$K$410,6,FALSE)</f>
        <v>0</v>
      </c>
      <c r="N87" s="23">
        <f>VLOOKUP(F87,'[1]2015-2016'!$F$13:$J$413,5,FALSE)</f>
        <v>0</v>
      </c>
      <c r="O87" s="15">
        <f>VLOOKUP(F87,'[1]2015-2016'!$F$13:$M$414,8,FALSE)</f>
        <v>0</v>
      </c>
      <c r="T87" s="32">
        <v>0</v>
      </c>
      <c r="U87" s="1">
        <f t="shared" si="14"/>
        <v>0</v>
      </c>
      <c r="V87" s="33">
        <v>0</v>
      </c>
      <c r="W87" s="1">
        <f t="shared" si="15"/>
        <v>0</v>
      </c>
    </row>
    <row r="88" spans="1:23" outlineLevel="4">
      <c r="A88" s="1" t="e">
        <f t="shared" si="13"/>
        <v>#REF!</v>
      </c>
      <c r="B88" s="16"/>
      <c r="C88" s="17"/>
      <c r="D88" s="17"/>
      <c r="E88" s="48"/>
      <c r="F88" s="49" t="s">
        <v>155</v>
      </c>
      <c r="G88" s="50" t="s">
        <v>156</v>
      </c>
      <c r="H88" s="18">
        <f>VLOOKUP('Resumen '!F88,'[1]2009'!$E$12:$G$369,3,FALSE)</f>
        <v>0</v>
      </c>
      <c r="I88" s="18">
        <f>VLOOKUP(F88,'[1]2010'!$E$12:$G$388,3,FALSE)</f>
        <v>0</v>
      </c>
      <c r="J88" s="18">
        <f>VLOOKUP(F88,'[1]2011'!$F$13:$H$385,3,FALSE)</f>
        <v>0</v>
      </c>
      <c r="K88" s="18">
        <f>VLOOKUP(F88,'[1]2012'!$E$12:$G$410,3,FALSE)</f>
        <v>0</v>
      </c>
      <c r="L88" s="18">
        <f>VLOOKUP(F88,'[1]2013'!$F$13:$H$411,3,FALSE)</f>
        <v>0</v>
      </c>
      <c r="M88" s="18">
        <f>VLOOKUP(F88,'[1]2014'!$F$13:$K$410,6,FALSE)</f>
        <v>0</v>
      </c>
      <c r="N88" s="23">
        <f>VLOOKUP(F88,'[1]2015-2016'!$F$13:$J$413,5,FALSE)</f>
        <v>0</v>
      </c>
      <c r="O88" s="15">
        <f>VLOOKUP(F88,'[1]2015-2016'!$F$13:$M$414,8,FALSE)</f>
        <v>0</v>
      </c>
      <c r="T88" s="32">
        <v>0</v>
      </c>
      <c r="U88" s="1">
        <f t="shared" si="14"/>
        <v>0</v>
      </c>
      <c r="V88" s="33">
        <v>0</v>
      </c>
      <c r="W88" s="1">
        <f t="shared" si="15"/>
        <v>0</v>
      </c>
    </row>
    <row r="89" spans="1:23" outlineLevel="4">
      <c r="A89" s="1" t="e">
        <f t="shared" si="13"/>
        <v>#REF!</v>
      </c>
      <c r="B89" s="16"/>
      <c r="C89" s="17"/>
      <c r="D89" s="17"/>
      <c r="E89" s="48"/>
      <c r="F89" s="49" t="s">
        <v>157</v>
      </c>
      <c r="G89" s="50" t="s">
        <v>158</v>
      </c>
      <c r="H89" s="18">
        <f>VLOOKUP('Resumen '!F89,'[1]2009'!$E$12:$G$369,3,FALSE)</f>
        <v>0</v>
      </c>
      <c r="I89" s="18">
        <f>VLOOKUP(F89,'[1]2010'!$E$12:$G$388,3,FALSE)</f>
        <v>0</v>
      </c>
      <c r="J89" s="18">
        <f>VLOOKUP(F89,'[1]2011'!$F$13:$H$385,3,FALSE)</f>
        <v>0</v>
      </c>
      <c r="K89" s="18">
        <f>VLOOKUP(F89,'[1]2012'!$E$12:$G$410,3,FALSE)</f>
        <v>0</v>
      </c>
      <c r="L89" s="18">
        <f>VLOOKUP(F89,'[1]2013'!$F$13:$H$411,3,FALSE)</f>
        <v>0</v>
      </c>
      <c r="M89" s="18">
        <f>VLOOKUP(F89,'[1]2014'!$F$13:$K$410,6,FALSE)</f>
        <v>0</v>
      </c>
      <c r="N89" s="23">
        <f>VLOOKUP(F89,'[1]2015-2016'!$F$13:$J$413,5,FALSE)</f>
        <v>0</v>
      </c>
      <c r="O89" s="15">
        <f>VLOOKUP(F89,'[1]2015-2016'!$F$13:$M$414,8,FALSE)</f>
        <v>0</v>
      </c>
      <c r="T89" s="32">
        <v>0</v>
      </c>
      <c r="U89" s="1">
        <f t="shared" si="14"/>
        <v>0</v>
      </c>
      <c r="V89" s="33">
        <v>0</v>
      </c>
      <c r="W89" s="1">
        <f t="shared" si="15"/>
        <v>0</v>
      </c>
    </row>
    <row r="90" spans="1:23" outlineLevel="4">
      <c r="A90" s="1" t="e">
        <f>+A89+1</f>
        <v>#REF!</v>
      </c>
      <c r="B90" s="16"/>
      <c r="C90" s="17"/>
      <c r="D90" s="17"/>
      <c r="E90" s="48"/>
      <c r="F90" s="49" t="s">
        <v>159</v>
      </c>
      <c r="G90" s="50" t="s">
        <v>160</v>
      </c>
      <c r="H90" s="18">
        <f>VLOOKUP('Resumen '!F90,'[1]2009'!$E$12:$G$369,3,FALSE)</f>
        <v>0</v>
      </c>
      <c r="I90" s="18">
        <f>VLOOKUP(F90,'[1]2010'!$E$12:$G$388,3,FALSE)</f>
        <v>0</v>
      </c>
      <c r="J90" s="18">
        <f>VLOOKUP(F90,'[1]2011'!$F$13:$H$385,3,FALSE)</f>
        <v>0</v>
      </c>
      <c r="K90" s="18">
        <f>VLOOKUP(F90,'[1]2012'!$E$12:$G$410,3,FALSE)</f>
        <v>0</v>
      </c>
      <c r="L90" s="18">
        <f>VLOOKUP(F90,'[1]2013'!$F$13:$H$411,3,FALSE)</f>
        <v>0</v>
      </c>
      <c r="M90" s="18">
        <f>VLOOKUP(F90,'[1]2014'!$F$13:$K$410,6,FALSE)</f>
        <v>0</v>
      </c>
      <c r="N90" s="23">
        <f>VLOOKUP(F90,'[1]2015-2016'!$F$13:$J$413,5,FALSE)</f>
        <v>0</v>
      </c>
      <c r="O90" s="15">
        <f>VLOOKUP(F90,'[1]2015-2016'!$F$13:$M$414,8,FALSE)</f>
        <v>0</v>
      </c>
      <c r="T90" s="32">
        <v>0</v>
      </c>
      <c r="U90" s="1">
        <f t="shared" si="14"/>
        <v>0</v>
      </c>
      <c r="V90" s="33">
        <v>0</v>
      </c>
      <c r="W90" s="1">
        <f t="shared" si="15"/>
        <v>0</v>
      </c>
    </row>
    <row r="91" spans="1:23" outlineLevel="4">
      <c r="A91" s="1" t="e">
        <f t="shared" si="13"/>
        <v>#REF!</v>
      </c>
      <c r="B91" s="16"/>
      <c r="C91" s="17"/>
      <c r="D91" s="17"/>
      <c r="E91" s="48"/>
      <c r="F91" s="49" t="s">
        <v>161</v>
      </c>
      <c r="G91" s="50" t="s">
        <v>162</v>
      </c>
      <c r="H91" s="18">
        <f>VLOOKUP('Resumen '!F91,'[1]2009'!$E$12:$G$369,3,FALSE)</f>
        <v>0</v>
      </c>
      <c r="I91" s="18">
        <f>VLOOKUP(F91,'[1]2010'!$E$12:$G$388,3,FALSE)</f>
        <v>0</v>
      </c>
      <c r="J91" s="18">
        <f>VLOOKUP(F91,'[1]2011'!$F$13:$H$385,3,FALSE)</f>
        <v>0</v>
      </c>
      <c r="K91" s="18">
        <f>VLOOKUP(F91,'[1]2012'!$E$12:$G$410,3,FALSE)</f>
        <v>0</v>
      </c>
      <c r="L91" s="18">
        <f>VLOOKUP(F91,'[1]2013'!$F$13:$H$411,3,FALSE)</f>
        <v>0</v>
      </c>
      <c r="M91" s="18">
        <f>VLOOKUP(F91,'[1]2014'!$F$13:$K$410,6,FALSE)</f>
        <v>0</v>
      </c>
      <c r="N91" s="23">
        <f>VLOOKUP(F91,'[1]2015-2016'!$F$13:$J$413,5,FALSE)</f>
        <v>0</v>
      </c>
      <c r="O91" s="15">
        <f>VLOOKUP(F91,'[1]2015-2016'!$F$13:$M$414,8,FALSE)</f>
        <v>0</v>
      </c>
      <c r="T91" s="32">
        <v>0</v>
      </c>
      <c r="U91" s="1">
        <f t="shared" si="14"/>
        <v>0</v>
      </c>
      <c r="V91" s="33">
        <v>0</v>
      </c>
      <c r="W91" s="1">
        <f t="shared" si="15"/>
        <v>0</v>
      </c>
    </row>
    <row r="92" spans="1:23" outlineLevel="4">
      <c r="A92" s="1" t="e">
        <f t="shared" si="13"/>
        <v>#REF!</v>
      </c>
      <c r="B92" s="16"/>
      <c r="C92" s="17"/>
      <c r="D92" s="17"/>
      <c r="E92" s="48"/>
      <c r="F92" s="49" t="s">
        <v>163</v>
      </c>
      <c r="G92" s="50" t="s">
        <v>164</v>
      </c>
      <c r="H92" s="18">
        <f>VLOOKUP('Resumen '!F92,'[1]2009'!$E$12:$G$369,3,FALSE)</f>
        <v>19389.750149712094</v>
      </c>
      <c r="I92" s="18">
        <f>VLOOKUP(F92,'[1]2010'!$E$12:$G$388,3,FALSE)</f>
        <v>26113</v>
      </c>
      <c r="J92" s="18">
        <f>VLOOKUP(F92,'[1]2011'!$F$13:$H$385,3,FALSE)</f>
        <v>28788</v>
      </c>
      <c r="K92" s="18">
        <f>VLOOKUP(F92,'[1]2012'!$E$12:$G$410,3,FALSE)</f>
        <v>20621</v>
      </c>
      <c r="L92" s="18">
        <f>VLOOKUP(F92,'[1]2013'!$F$13:$H$411,3,FALSE)</f>
        <v>23017</v>
      </c>
      <c r="M92" s="18">
        <f>VLOOKUP(F92,'[1]2014'!$F$13:$K$410,6,FALSE)</f>
        <v>17903</v>
      </c>
      <c r="N92" s="23">
        <f>VLOOKUP(F92,'[1]2015-2016'!$F$13:$J$413,5,FALSE)</f>
        <v>19903</v>
      </c>
      <c r="O92" s="15">
        <f>VLOOKUP(F92,'[1]2015-2016'!$F$13:$M$414,8,FALSE)</f>
        <v>20659.314000000002</v>
      </c>
      <c r="T92" s="32">
        <v>16141969</v>
      </c>
      <c r="U92" s="1">
        <f t="shared" si="14"/>
        <v>16141.968999999999</v>
      </c>
      <c r="V92" s="33">
        <v>3179844.5</v>
      </c>
      <c r="W92" s="1">
        <f t="shared" si="15"/>
        <v>3179.8445000000002</v>
      </c>
    </row>
    <row r="93" spans="1:23" outlineLevel="4">
      <c r="A93" s="1" t="e">
        <f t="shared" si="13"/>
        <v>#REF!</v>
      </c>
      <c r="B93" s="16"/>
      <c r="C93" s="17"/>
      <c r="D93" s="17"/>
      <c r="E93" s="48"/>
      <c r="F93" s="49" t="s">
        <v>165</v>
      </c>
      <c r="G93" s="50" t="s">
        <v>166</v>
      </c>
      <c r="H93" s="18">
        <f>VLOOKUP('Resumen '!F93,'[1]2009'!$E$12:$G$369,3,FALSE)</f>
        <v>2814.1418809980805</v>
      </c>
      <c r="I93" s="18">
        <f>VLOOKUP(F93,'[1]2010'!$E$12:$G$388,3,FALSE)</f>
        <v>4281</v>
      </c>
      <c r="J93" s="18">
        <f>VLOOKUP(F93,'[1]2011'!$F$13:$H$385,3,FALSE)</f>
        <v>4592</v>
      </c>
      <c r="K93" s="18">
        <f>VLOOKUP(F93,'[1]2012'!$E$12:$G$410,3,FALSE)</f>
        <v>4464</v>
      </c>
      <c r="L93" s="18">
        <f>VLOOKUP(F93,'[1]2013'!$F$13:$H$411,3,FALSE)</f>
        <v>4662</v>
      </c>
      <c r="M93" s="18">
        <f>VLOOKUP(F93,'[1]2014'!$F$13:$K$410,6,FALSE)</f>
        <v>1058</v>
      </c>
      <c r="N93" s="23">
        <f>VLOOKUP(F93,'[1]2015-2016'!$F$13:$J$413,5,FALSE)</f>
        <v>1366</v>
      </c>
      <c r="O93" s="15">
        <f>VLOOKUP(F93,'[1]2015-2016'!$F$13:$M$414,8,FALSE)</f>
        <v>1417.9080000000001</v>
      </c>
      <c r="T93" s="32">
        <v>1365716</v>
      </c>
      <c r="U93" s="1">
        <f t="shared" si="14"/>
        <v>1365.7159999999999</v>
      </c>
      <c r="V93" s="33">
        <v>136571.6</v>
      </c>
      <c r="W93" s="1">
        <f t="shared" si="15"/>
        <v>136.57160000000002</v>
      </c>
    </row>
    <row r="94" spans="1:23" outlineLevel="4">
      <c r="A94" s="1" t="e">
        <f t="shared" si="13"/>
        <v>#REF!</v>
      </c>
      <c r="B94" s="16"/>
      <c r="C94" s="17"/>
      <c r="D94" s="17"/>
      <c r="E94" s="48"/>
      <c r="F94" s="49" t="s">
        <v>167</v>
      </c>
      <c r="G94" s="50" t="s">
        <v>168</v>
      </c>
      <c r="H94" s="18">
        <f>VLOOKUP('Resumen '!F94,'[1]2009'!$E$12:$G$369,3,FALSE)</f>
        <v>0</v>
      </c>
      <c r="I94" s="18">
        <f>VLOOKUP(F94,'[1]2010'!$E$12:$G$388,3,FALSE)</f>
        <v>0</v>
      </c>
      <c r="J94" s="18">
        <f>VLOOKUP(F94,'[1]2011'!$F$13:$H$385,3,FALSE)</f>
        <v>0</v>
      </c>
      <c r="K94" s="18">
        <f>VLOOKUP(F94,'[1]2012'!$E$12:$G$410,3,FALSE)</f>
        <v>0</v>
      </c>
      <c r="L94" s="18">
        <f>VLOOKUP(F94,'[1]2013'!$F$13:$H$411,3,FALSE)</f>
        <v>0</v>
      </c>
      <c r="M94" s="18">
        <f>VLOOKUP(F94,'[1]2014'!$F$13:$K$410,6,FALSE)</f>
        <v>0</v>
      </c>
      <c r="N94" s="23">
        <f>VLOOKUP(F94,'[1]2015-2016'!$F$13:$J$413,5,FALSE)</f>
        <v>0</v>
      </c>
      <c r="O94" s="15">
        <f>VLOOKUP(F94,'[1]2015-2016'!$F$13:$M$414,8,FALSE)</f>
        <v>0</v>
      </c>
      <c r="T94" s="32">
        <v>0</v>
      </c>
      <c r="U94" s="1">
        <f t="shared" si="14"/>
        <v>0</v>
      </c>
      <c r="V94" s="33">
        <v>0</v>
      </c>
      <c r="W94" s="1">
        <f t="shared" si="15"/>
        <v>0</v>
      </c>
    </row>
    <row r="95" spans="1:23" outlineLevel="4">
      <c r="A95" s="1" t="e">
        <f t="shared" si="13"/>
        <v>#REF!</v>
      </c>
      <c r="B95" s="16"/>
      <c r="C95" s="17"/>
      <c r="D95" s="17"/>
      <c r="E95" s="48"/>
      <c r="F95" s="49" t="s">
        <v>169</v>
      </c>
      <c r="G95" s="50" t="s">
        <v>170</v>
      </c>
      <c r="H95" s="18">
        <f>VLOOKUP('Resumen '!F95,'[1]2009'!$E$12:$G$369,3,FALSE)</f>
        <v>4112.235961612284</v>
      </c>
      <c r="I95" s="18">
        <f>VLOOKUP(F95,'[1]2010'!$E$12:$G$388,3,FALSE)</f>
        <v>2700</v>
      </c>
      <c r="J95" s="18">
        <f>VLOOKUP(F95,'[1]2011'!$F$13:$H$385,3,FALSE)</f>
        <v>2603</v>
      </c>
      <c r="K95" s="18">
        <f>VLOOKUP(F95,'[1]2012'!$E$12:$G$410,3,FALSE)</f>
        <v>2641</v>
      </c>
      <c r="L95" s="18">
        <f>VLOOKUP(F95,'[1]2013'!$F$13:$H$411,3,FALSE)</f>
        <v>2817</v>
      </c>
      <c r="M95" s="18">
        <f>VLOOKUP(F95,'[1]2014'!$F$13:$K$410,6,FALSE)</f>
        <v>2806</v>
      </c>
      <c r="N95" s="23">
        <f>VLOOKUP(F95,'[1]2015-2016'!$F$13:$J$413,5,FALSE)</f>
        <v>1618</v>
      </c>
      <c r="O95" s="15">
        <f>VLOOKUP(F95,'[1]2015-2016'!$F$13:$M$414,8,FALSE)</f>
        <v>1679.4840000000002</v>
      </c>
      <c r="T95" s="32">
        <v>1477550</v>
      </c>
      <c r="U95" s="1">
        <f t="shared" si="14"/>
        <v>1477.55</v>
      </c>
      <c r="V95" s="33">
        <v>301848.5</v>
      </c>
      <c r="W95" s="1">
        <f t="shared" si="15"/>
        <v>301.8485</v>
      </c>
    </row>
    <row r="96" spans="1:23" outlineLevel="4" collapsed="1">
      <c r="A96" s="1" t="e">
        <f t="shared" si="13"/>
        <v>#REF!</v>
      </c>
      <c r="B96" s="16"/>
      <c r="C96" s="17"/>
      <c r="D96" s="17"/>
      <c r="E96" s="48"/>
      <c r="F96" s="49" t="s">
        <v>171</v>
      </c>
      <c r="G96" s="50" t="s">
        <v>172</v>
      </c>
      <c r="H96" s="18">
        <f>VLOOKUP('Resumen '!F96,'[1]2009'!$E$12:$G$369,3,FALSE)</f>
        <v>0</v>
      </c>
      <c r="I96" s="18">
        <f>VLOOKUP(F96,'[1]2010'!$E$12:$G$388,3,FALSE)</f>
        <v>0</v>
      </c>
      <c r="J96" s="18">
        <f>VLOOKUP(F96,'[1]2011'!$F$13:$H$385,3,FALSE)</f>
        <v>0</v>
      </c>
      <c r="K96" s="18">
        <f>VLOOKUP(F96,'[1]2012'!$E$12:$G$410,3,FALSE)</f>
        <v>0</v>
      </c>
      <c r="L96" s="18">
        <f>VLOOKUP(F96,'[1]2013'!$F$13:$H$411,3,FALSE)</f>
        <v>0</v>
      </c>
      <c r="M96" s="18">
        <f>VLOOKUP(F96,'[1]2014'!$F$13:$K$410,6,FALSE)</f>
        <v>0</v>
      </c>
      <c r="N96" s="23">
        <f>VLOOKUP(F96,'[1]2015-2016'!$F$13:$J$413,5,FALSE)</f>
        <v>0</v>
      </c>
      <c r="O96" s="15">
        <f>VLOOKUP(F96,'[1]2015-2016'!$F$13:$M$414,8,FALSE)</f>
        <v>0</v>
      </c>
      <c r="T96" s="32">
        <v>0</v>
      </c>
      <c r="U96" s="1">
        <f t="shared" si="14"/>
        <v>0</v>
      </c>
      <c r="V96" s="33">
        <v>0</v>
      </c>
      <c r="W96" s="1">
        <f t="shared" si="15"/>
        <v>0</v>
      </c>
    </row>
    <row r="97" spans="1:23" outlineLevel="4">
      <c r="A97" s="1" t="e">
        <f t="shared" si="13"/>
        <v>#REF!</v>
      </c>
      <c r="B97" s="16"/>
      <c r="C97" s="17"/>
      <c r="D97" s="17"/>
      <c r="E97" s="48"/>
      <c r="F97" s="49" t="s">
        <v>173</v>
      </c>
      <c r="G97" s="50" t="s">
        <v>174</v>
      </c>
      <c r="H97" s="18">
        <f>VLOOKUP('Resumen '!F97,'[1]2009'!$E$12:$G$369,3,FALSE)</f>
        <v>0</v>
      </c>
      <c r="I97" s="18">
        <f>VLOOKUP(F97,'[1]2010'!$E$12:$G$388,3,FALSE)</f>
        <v>0</v>
      </c>
      <c r="J97" s="18">
        <f>VLOOKUP(F97,'[1]2011'!$F$13:$H$385,3,FALSE)</f>
        <v>0</v>
      </c>
      <c r="K97" s="18">
        <f>VLOOKUP(F97,'[1]2012'!$E$12:$G$410,3,FALSE)</f>
        <v>0</v>
      </c>
      <c r="L97" s="18">
        <f>VLOOKUP(F97,'[1]2013'!$F$13:$H$411,3,FALSE)</f>
        <v>0</v>
      </c>
      <c r="M97" s="18">
        <f>VLOOKUP(F97,'[1]2014'!$F$13:$K$410,6,FALSE)</f>
        <v>0</v>
      </c>
      <c r="N97" s="23">
        <f>VLOOKUP(F97,'[1]2015-2016'!$F$13:$J$413,5,FALSE)</f>
        <v>0</v>
      </c>
      <c r="O97" s="15">
        <f>VLOOKUP(F97,'[1]2015-2016'!$F$13:$M$414,8,FALSE)</f>
        <v>0</v>
      </c>
      <c r="T97" s="32">
        <v>0</v>
      </c>
      <c r="U97" s="1">
        <f t="shared" si="14"/>
        <v>0</v>
      </c>
      <c r="V97" s="33">
        <v>0</v>
      </c>
      <c r="W97" s="1">
        <f t="shared" si="15"/>
        <v>0</v>
      </c>
    </row>
    <row r="98" spans="1:23" outlineLevel="4">
      <c r="A98" s="1" t="e">
        <f t="shared" si="13"/>
        <v>#REF!</v>
      </c>
      <c r="B98" s="16"/>
      <c r="C98" s="17"/>
      <c r="D98" s="17"/>
      <c r="E98" s="48"/>
      <c r="F98" s="49" t="s">
        <v>175</v>
      </c>
      <c r="G98" s="50" t="s">
        <v>176</v>
      </c>
      <c r="H98" s="18">
        <f>VLOOKUP('Resumen '!F98,'[1]2009'!$E$12:$G$369,3,FALSE)</f>
        <v>0</v>
      </c>
      <c r="I98" s="18">
        <f>VLOOKUP(F98,'[1]2010'!$E$12:$G$388,3,FALSE)</f>
        <v>0</v>
      </c>
      <c r="J98" s="18">
        <f>VLOOKUP(F98,'[1]2011'!$F$13:$H$385,3,FALSE)</f>
        <v>0</v>
      </c>
      <c r="K98" s="18">
        <f>VLOOKUP(F98,'[1]2012'!$E$12:$G$410,3,FALSE)</f>
        <v>0</v>
      </c>
      <c r="L98" s="18">
        <f>VLOOKUP(F98,'[1]2013'!$F$13:$H$411,3,FALSE)</f>
        <v>0</v>
      </c>
      <c r="M98" s="18">
        <f>VLOOKUP(F98,'[1]2014'!$F$13:$K$410,6,FALSE)</f>
        <v>0</v>
      </c>
      <c r="N98" s="23">
        <f>VLOOKUP(F98,'[1]2015-2016'!$F$13:$J$413,5,FALSE)</f>
        <v>0</v>
      </c>
      <c r="O98" s="15">
        <f>VLOOKUP(F98,'[1]2015-2016'!$F$13:$M$414,8,FALSE)</f>
        <v>0</v>
      </c>
      <c r="T98" s="32">
        <v>0</v>
      </c>
      <c r="U98" s="1">
        <f t="shared" si="14"/>
        <v>0</v>
      </c>
      <c r="V98" s="33">
        <v>0</v>
      </c>
      <c r="W98" s="1">
        <f t="shared" si="15"/>
        <v>0</v>
      </c>
    </row>
    <row r="99" spans="1:23" outlineLevel="4">
      <c r="A99" s="1" t="e">
        <f t="shared" si="13"/>
        <v>#REF!</v>
      </c>
      <c r="B99" s="16"/>
      <c r="C99" s="17"/>
      <c r="D99" s="17"/>
      <c r="E99" s="48"/>
      <c r="F99" s="49" t="s">
        <v>177</v>
      </c>
      <c r="G99" s="50" t="s">
        <v>178</v>
      </c>
      <c r="H99" s="18">
        <f>VLOOKUP('Resumen '!F99,'[1]2009'!$E$12:$G$369,3,FALSE)</f>
        <v>0</v>
      </c>
      <c r="I99" s="18">
        <f>VLOOKUP(F99,'[1]2010'!$E$12:$G$388,3,FALSE)</f>
        <v>0</v>
      </c>
      <c r="J99" s="18">
        <f>VLOOKUP(F99,'[1]2011'!$F$13:$H$385,3,FALSE)</f>
        <v>0</v>
      </c>
      <c r="K99" s="18">
        <f>VLOOKUP(F99,'[1]2012'!$E$12:$G$410,3,FALSE)</f>
        <v>0</v>
      </c>
      <c r="L99" s="18">
        <f>VLOOKUP(F99,'[1]2013'!$F$13:$H$411,3,FALSE)</f>
        <v>0</v>
      </c>
      <c r="M99" s="18">
        <f>VLOOKUP(F99,'[1]2014'!$F$13:$K$410,6,FALSE)</f>
        <v>0</v>
      </c>
      <c r="N99" s="23">
        <f>VLOOKUP(F99,'[1]2015-2016'!$F$13:$J$413,5,FALSE)</f>
        <v>0</v>
      </c>
      <c r="O99" s="15">
        <f>VLOOKUP(F99,'[1]2015-2016'!$F$13:$M$414,8,FALSE)</f>
        <v>0</v>
      </c>
      <c r="T99" s="32">
        <v>0</v>
      </c>
      <c r="U99" s="1">
        <f t="shared" si="14"/>
        <v>0</v>
      </c>
      <c r="V99" s="33">
        <v>0</v>
      </c>
      <c r="W99" s="1">
        <f t="shared" si="15"/>
        <v>0</v>
      </c>
    </row>
    <row r="100" spans="1:23" outlineLevel="4">
      <c r="A100" s="1" t="e">
        <f t="shared" si="13"/>
        <v>#REF!</v>
      </c>
      <c r="B100" s="16"/>
      <c r="C100" s="17"/>
      <c r="D100" s="17"/>
      <c r="E100" s="48"/>
      <c r="F100" s="49" t="s">
        <v>179</v>
      </c>
      <c r="G100" s="50" t="s">
        <v>180</v>
      </c>
      <c r="H100" s="18">
        <f>VLOOKUP('Resumen '!F100,'[1]2009'!$E$12:$G$369,3,FALSE)</f>
        <v>0</v>
      </c>
      <c r="I100" s="18">
        <f>VLOOKUP(F100,'[1]2010'!$E$12:$G$388,3,FALSE)</f>
        <v>0</v>
      </c>
      <c r="J100" s="18">
        <f>VLOOKUP(F100,'[1]2011'!$F$13:$H$385,3,FALSE)</f>
        <v>0</v>
      </c>
      <c r="K100" s="18">
        <f>VLOOKUP(F100,'[1]2012'!$E$12:$G$410,3,FALSE)</f>
        <v>0</v>
      </c>
      <c r="L100" s="18">
        <f>VLOOKUP(F100,'[1]2013'!$F$13:$H$411,3,FALSE)</f>
        <v>0</v>
      </c>
      <c r="M100" s="18">
        <f>VLOOKUP(F100,'[1]2014'!$F$13:$K$410,6,FALSE)</f>
        <v>0</v>
      </c>
      <c r="N100" s="23">
        <f>VLOOKUP(F100,'[1]2015-2016'!$F$13:$J$413,5,FALSE)</f>
        <v>0</v>
      </c>
      <c r="O100" s="15">
        <f>VLOOKUP(F100,'[1]2015-2016'!$F$13:$M$414,8,FALSE)</f>
        <v>0</v>
      </c>
      <c r="T100" s="32">
        <v>0</v>
      </c>
      <c r="U100" s="1">
        <f t="shared" si="14"/>
        <v>0</v>
      </c>
      <c r="V100" s="33">
        <v>0</v>
      </c>
      <c r="W100" s="1">
        <f t="shared" si="15"/>
        <v>0</v>
      </c>
    </row>
    <row r="101" spans="1:23" outlineLevel="4">
      <c r="A101" s="1" t="e">
        <f t="shared" si="13"/>
        <v>#REF!</v>
      </c>
      <c r="B101" s="16"/>
      <c r="C101" s="17"/>
      <c r="D101" s="17"/>
      <c r="E101" s="48"/>
      <c r="F101" s="49" t="s">
        <v>181</v>
      </c>
      <c r="G101" s="50" t="s">
        <v>182</v>
      </c>
      <c r="H101" s="18">
        <f>VLOOKUP('Resumen '!F101,'[1]2009'!$E$12:$G$369,3,FALSE)</f>
        <v>0</v>
      </c>
      <c r="I101" s="18">
        <f>VLOOKUP(F101,'[1]2010'!$E$12:$G$388,3,FALSE)</f>
        <v>0</v>
      </c>
      <c r="J101" s="18">
        <f>VLOOKUP(F101,'[1]2011'!$F$13:$H$385,3,FALSE)</f>
        <v>0</v>
      </c>
      <c r="K101" s="18">
        <f>VLOOKUP(F101,'[1]2012'!$E$12:$G$410,3,FALSE)</f>
        <v>0</v>
      </c>
      <c r="L101" s="18">
        <f>VLOOKUP(F101,'[1]2013'!$F$13:$H$411,3,FALSE)</f>
        <v>0</v>
      </c>
      <c r="M101" s="18">
        <f>VLOOKUP(F101,'[1]2014'!$F$13:$K$410,6,FALSE)</f>
        <v>0</v>
      </c>
      <c r="N101" s="23">
        <f>VLOOKUP(F101,'[1]2015-2016'!$F$13:$J$413,5,FALSE)</f>
        <v>0</v>
      </c>
      <c r="O101" s="15">
        <f>VLOOKUP(F101,'[1]2015-2016'!$F$13:$M$414,8,FALSE)</f>
        <v>0</v>
      </c>
      <c r="T101" s="32">
        <v>0</v>
      </c>
      <c r="U101" s="1">
        <f t="shared" si="14"/>
        <v>0</v>
      </c>
      <c r="V101" s="33">
        <v>0</v>
      </c>
      <c r="W101" s="1">
        <f t="shared" si="15"/>
        <v>0</v>
      </c>
    </row>
    <row r="102" spans="1:23" outlineLevel="4">
      <c r="A102" s="1" t="e">
        <f t="shared" si="13"/>
        <v>#REF!</v>
      </c>
      <c r="B102" s="16"/>
      <c r="C102" s="17"/>
      <c r="D102" s="17"/>
      <c r="E102" s="48"/>
      <c r="F102" s="49" t="s">
        <v>183</v>
      </c>
      <c r="G102" s="50" t="s">
        <v>184</v>
      </c>
      <c r="H102" s="18">
        <f>VLOOKUP('Resumen '!F102,'[1]2009'!$E$12:$G$369,3,FALSE)</f>
        <v>0</v>
      </c>
      <c r="I102" s="18">
        <f>VLOOKUP(F102,'[1]2010'!$E$12:$G$388,3,FALSE)</f>
        <v>0</v>
      </c>
      <c r="J102" s="18">
        <f>VLOOKUP(F102,'[1]2011'!$F$13:$H$385,3,FALSE)</f>
        <v>0</v>
      </c>
      <c r="K102" s="18">
        <f>VLOOKUP(F102,'[1]2012'!$E$12:$G$410,3,FALSE)</f>
        <v>0</v>
      </c>
      <c r="L102" s="18">
        <f>VLOOKUP(F102,'[1]2013'!$F$13:$H$411,3,FALSE)</f>
        <v>0</v>
      </c>
      <c r="M102" s="18">
        <f>VLOOKUP(F102,'[1]2014'!$F$13:$K$410,6,FALSE)</f>
        <v>0</v>
      </c>
      <c r="N102" s="23">
        <f>VLOOKUP(F102,'[1]2015-2016'!$F$13:$J$413,5,FALSE)</f>
        <v>0</v>
      </c>
      <c r="O102" s="15">
        <f>VLOOKUP(F102,'[1]2015-2016'!$F$13:$M$414,8,FALSE)</f>
        <v>0</v>
      </c>
      <c r="T102" s="32">
        <v>0</v>
      </c>
      <c r="U102" s="1">
        <f t="shared" si="14"/>
        <v>0</v>
      </c>
      <c r="V102" s="33">
        <v>0</v>
      </c>
      <c r="W102" s="1">
        <f t="shared" si="15"/>
        <v>0</v>
      </c>
    </row>
    <row r="103" spans="1:23" outlineLevel="4">
      <c r="A103" s="1" t="e">
        <f t="shared" si="13"/>
        <v>#REF!</v>
      </c>
      <c r="B103" s="16"/>
      <c r="C103" s="17"/>
      <c r="D103" s="17"/>
      <c r="E103" s="48"/>
      <c r="F103" s="49" t="s">
        <v>185</v>
      </c>
      <c r="G103" s="50" t="s">
        <v>186</v>
      </c>
      <c r="H103" s="18">
        <f>VLOOKUP('Resumen '!F103,'[1]2009'!$E$12:$G$369,3,FALSE)</f>
        <v>0</v>
      </c>
      <c r="I103" s="18">
        <f>VLOOKUP(F103,'[1]2010'!$E$12:$G$388,3,FALSE)</f>
        <v>0</v>
      </c>
      <c r="J103" s="18">
        <f>VLOOKUP(F103,'[1]2011'!$F$13:$H$385,3,FALSE)</f>
        <v>0</v>
      </c>
      <c r="K103" s="18">
        <f>VLOOKUP(F103,'[1]2012'!$E$12:$G$410,3,FALSE)</f>
        <v>0</v>
      </c>
      <c r="L103" s="18">
        <f>VLOOKUP(F103,'[1]2013'!$F$13:$H$411,3,FALSE)</f>
        <v>0</v>
      </c>
      <c r="M103" s="18">
        <f>VLOOKUP(F103,'[1]2014'!$F$13:$K$410,6,FALSE)</f>
        <v>0</v>
      </c>
      <c r="N103" s="23">
        <f>VLOOKUP(F103,'[1]2015-2016'!$F$13:$J$413,5,FALSE)</f>
        <v>0</v>
      </c>
      <c r="O103" s="15">
        <f>VLOOKUP(F103,'[1]2015-2016'!$F$13:$M$414,8,FALSE)</f>
        <v>0</v>
      </c>
      <c r="T103" s="32">
        <v>0</v>
      </c>
      <c r="U103" s="1">
        <f t="shared" si="14"/>
        <v>0</v>
      </c>
      <c r="V103" s="33">
        <v>0</v>
      </c>
      <c r="W103" s="1">
        <f t="shared" si="15"/>
        <v>0</v>
      </c>
    </row>
    <row r="104" spans="1:23" outlineLevel="4">
      <c r="A104" s="1" t="e">
        <f t="shared" si="13"/>
        <v>#REF!</v>
      </c>
      <c r="B104" s="16"/>
      <c r="C104" s="17"/>
      <c r="D104" s="17"/>
      <c r="E104" s="48"/>
      <c r="F104" s="49" t="s">
        <v>187</v>
      </c>
      <c r="G104" s="50" t="s">
        <v>188</v>
      </c>
      <c r="H104" s="18">
        <f>VLOOKUP('Resumen '!F104,'[1]2009'!$E$12:$G$369,3,FALSE)</f>
        <v>0</v>
      </c>
      <c r="I104" s="18">
        <f>VLOOKUP(F104,'[1]2010'!$E$12:$G$388,3,FALSE)</f>
        <v>0</v>
      </c>
      <c r="J104" s="18">
        <f>VLOOKUP(F104,'[1]2011'!$F$13:$H$385,3,FALSE)</f>
        <v>0</v>
      </c>
      <c r="K104" s="18">
        <f>VLOOKUP(F104,'[1]2012'!$E$12:$G$410,3,FALSE)</f>
        <v>0</v>
      </c>
      <c r="L104" s="18">
        <f>VLOOKUP(F104,'[1]2013'!$F$13:$H$411,3,FALSE)</f>
        <v>0</v>
      </c>
      <c r="M104" s="18">
        <f>VLOOKUP(F104,'[1]2014'!$F$13:$K$410,6,FALSE)</f>
        <v>0</v>
      </c>
      <c r="N104" s="23">
        <f>VLOOKUP(F104,'[1]2015-2016'!$F$13:$J$413,5,FALSE)</f>
        <v>0</v>
      </c>
      <c r="O104" s="15">
        <f>VLOOKUP(F104,'[1]2015-2016'!$F$13:$M$414,8,FALSE)</f>
        <v>0</v>
      </c>
      <c r="T104" s="32">
        <v>0</v>
      </c>
      <c r="U104" s="1">
        <f t="shared" si="14"/>
        <v>0</v>
      </c>
      <c r="V104" s="33">
        <v>0</v>
      </c>
      <c r="W104" s="1">
        <f t="shared" si="15"/>
        <v>0</v>
      </c>
    </row>
    <row r="105" spans="1:23" outlineLevel="4">
      <c r="A105" s="1" t="e">
        <f t="shared" si="13"/>
        <v>#REF!</v>
      </c>
      <c r="B105" s="16"/>
      <c r="C105" s="17"/>
      <c r="D105" s="17"/>
      <c r="E105" s="48"/>
      <c r="F105" s="49" t="s">
        <v>189</v>
      </c>
      <c r="G105" s="50" t="s">
        <v>190</v>
      </c>
      <c r="H105" s="18">
        <f>VLOOKUP('Resumen '!F105,'[1]2009'!$E$12:$G$369,3,FALSE)</f>
        <v>0</v>
      </c>
      <c r="I105" s="18">
        <f>VLOOKUP(F105,'[1]2010'!$E$12:$G$388,3,FALSE)</f>
        <v>0</v>
      </c>
      <c r="J105" s="18">
        <f>VLOOKUP(F105,'[1]2011'!$F$13:$H$385,3,FALSE)</f>
        <v>0</v>
      </c>
      <c r="K105" s="18">
        <f>VLOOKUP(F105,'[1]2012'!$E$12:$G$410,3,FALSE)</f>
        <v>0</v>
      </c>
      <c r="L105" s="18">
        <f>VLOOKUP(F105,'[1]2013'!$F$13:$H$411,3,FALSE)</f>
        <v>0</v>
      </c>
      <c r="M105" s="18">
        <f>VLOOKUP(F105,'[1]2014'!$F$13:$K$410,6,FALSE)</f>
        <v>0</v>
      </c>
      <c r="N105" s="23">
        <f>VLOOKUP(F105,'[1]2015-2016'!$F$13:$J$413,5,FALSE)</f>
        <v>0</v>
      </c>
      <c r="O105" s="15">
        <f>VLOOKUP(F105,'[1]2015-2016'!$F$13:$M$414,8,FALSE)</f>
        <v>0</v>
      </c>
      <c r="T105" s="32">
        <v>0</v>
      </c>
      <c r="U105" s="1">
        <f t="shared" si="14"/>
        <v>0</v>
      </c>
      <c r="V105" s="33">
        <v>0</v>
      </c>
      <c r="W105" s="1">
        <f t="shared" si="15"/>
        <v>0</v>
      </c>
    </row>
    <row r="106" spans="1:23" outlineLevel="4">
      <c r="A106" s="1" t="e">
        <f t="shared" si="13"/>
        <v>#REF!</v>
      </c>
      <c r="B106" s="16"/>
      <c r="C106" s="17"/>
      <c r="D106" s="17"/>
      <c r="E106" s="48"/>
      <c r="F106" s="49" t="s">
        <v>191</v>
      </c>
      <c r="G106" s="50" t="s">
        <v>192</v>
      </c>
      <c r="H106" s="18">
        <f>VLOOKUP('Resumen '!F106,'[1]2009'!$E$12:$G$369,3,FALSE)</f>
        <v>0</v>
      </c>
      <c r="I106" s="18">
        <f>VLOOKUP(F106,'[1]2010'!$E$12:$G$388,3,FALSE)</f>
        <v>0</v>
      </c>
      <c r="J106" s="18">
        <f>VLOOKUP(F106,'[1]2011'!$F$13:$H$385,3,FALSE)</f>
        <v>0</v>
      </c>
      <c r="K106" s="18">
        <f>VLOOKUP(F106,'[1]2012'!$E$12:$G$410,3,FALSE)</f>
        <v>0</v>
      </c>
      <c r="L106" s="18">
        <f>VLOOKUP(F106,'[1]2013'!$F$13:$H$411,3,FALSE)</f>
        <v>0</v>
      </c>
      <c r="M106" s="18">
        <f>VLOOKUP(F106,'[1]2014'!$F$13:$K$410,6,FALSE)</f>
        <v>0</v>
      </c>
      <c r="N106" s="23">
        <f>VLOOKUP(F106,'[1]2015-2016'!$F$13:$J$413,5,FALSE)</f>
        <v>0</v>
      </c>
      <c r="O106" s="15">
        <f>VLOOKUP(F106,'[1]2015-2016'!$F$13:$M$414,8,FALSE)</f>
        <v>0</v>
      </c>
      <c r="T106" s="32">
        <v>0</v>
      </c>
      <c r="U106" s="1">
        <f t="shared" si="14"/>
        <v>0</v>
      </c>
      <c r="V106" s="33">
        <v>0</v>
      </c>
      <c r="W106" s="1">
        <f t="shared" si="15"/>
        <v>0</v>
      </c>
    </row>
    <row r="107" spans="1:23" outlineLevel="4">
      <c r="A107" s="1" t="e">
        <f t="shared" si="13"/>
        <v>#REF!</v>
      </c>
      <c r="B107" s="16"/>
      <c r="C107" s="17"/>
      <c r="D107" s="17"/>
      <c r="E107" s="48"/>
      <c r="F107" s="49" t="s">
        <v>193</v>
      </c>
      <c r="G107" s="50" t="s">
        <v>194</v>
      </c>
      <c r="H107" s="18">
        <f>VLOOKUP('Resumen '!F107,'[1]2009'!$E$12:$G$369,3,FALSE)</f>
        <v>0</v>
      </c>
      <c r="I107" s="18">
        <f>VLOOKUP(F107,'[1]2010'!$E$12:$G$388,3,FALSE)</f>
        <v>0</v>
      </c>
      <c r="J107" s="18">
        <f>VLOOKUP(F107,'[1]2011'!$F$13:$H$385,3,FALSE)</f>
        <v>0</v>
      </c>
      <c r="K107" s="18">
        <f>VLOOKUP(F107,'[1]2012'!$E$12:$G$410,3,FALSE)</f>
        <v>0</v>
      </c>
      <c r="L107" s="18">
        <f>VLOOKUP(F107,'[1]2013'!$F$13:$H$411,3,FALSE)</f>
        <v>0</v>
      </c>
      <c r="M107" s="18">
        <f>VLOOKUP(F107,'[1]2014'!$F$13:$K$410,6,FALSE)</f>
        <v>0</v>
      </c>
      <c r="N107" s="23">
        <f>VLOOKUP(F107,'[1]2015-2016'!$F$13:$J$413,5,FALSE)</f>
        <v>0</v>
      </c>
      <c r="O107" s="15">
        <f>VLOOKUP(F107,'[1]2015-2016'!$F$13:$M$414,8,FALSE)</f>
        <v>0</v>
      </c>
      <c r="T107" s="32">
        <v>0</v>
      </c>
      <c r="U107" s="1">
        <f t="shared" si="14"/>
        <v>0</v>
      </c>
      <c r="V107" s="33">
        <v>0</v>
      </c>
      <c r="W107" s="1">
        <f t="shared" si="15"/>
        <v>0</v>
      </c>
    </row>
    <row r="108" spans="1:23" outlineLevel="4">
      <c r="A108" s="1" t="e">
        <f t="shared" si="13"/>
        <v>#REF!</v>
      </c>
      <c r="B108" s="16"/>
      <c r="C108" s="17"/>
      <c r="D108" s="17"/>
      <c r="E108" s="48"/>
      <c r="F108" s="49" t="s">
        <v>195</v>
      </c>
      <c r="G108" s="50" t="s">
        <v>196</v>
      </c>
      <c r="H108" s="18">
        <f>VLOOKUP('Resumen '!F108,'[1]2009'!$E$12:$G$369,3,FALSE)</f>
        <v>0</v>
      </c>
      <c r="I108" s="18">
        <f>VLOOKUP(F108,'[1]2010'!$E$12:$G$388,3,FALSE)</f>
        <v>0</v>
      </c>
      <c r="J108" s="18">
        <f>VLOOKUP(F108,'[1]2011'!$F$13:$H$385,3,FALSE)</f>
        <v>0</v>
      </c>
      <c r="K108" s="18">
        <f>VLOOKUP(F108,'[1]2012'!$E$12:$G$410,3,FALSE)</f>
        <v>0</v>
      </c>
      <c r="L108" s="18">
        <f>VLOOKUP(F108,'[1]2013'!$F$13:$H$411,3,FALSE)</f>
        <v>0</v>
      </c>
      <c r="M108" s="18">
        <f>VLOOKUP(F108,'[1]2014'!$F$13:$K$410,6,FALSE)</f>
        <v>0</v>
      </c>
      <c r="N108" s="23">
        <f>VLOOKUP(F108,'[1]2015-2016'!$F$13:$J$413,5,FALSE)</f>
        <v>0</v>
      </c>
      <c r="O108" s="15">
        <f>VLOOKUP(F108,'[1]2015-2016'!$F$13:$M$414,8,FALSE)</f>
        <v>0</v>
      </c>
      <c r="T108" s="32">
        <v>0</v>
      </c>
      <c r="U108" s="1">
        <f t="shared" si="14"/>
        <v>0</v>
      </c>
      <c r="V108" s="33">
        <v>0</v>
      </c>
      <c r="W108" s="1">
        <f t="shared" si="15"/>
        <v>0</v>
      </c>
    </row>
    <row r="109" spans="1:23" outlineLevel="4">
      <c r="A109" s="1" t="e">
        <f t="shared" si="13"/>
        <v>#REF!</v>
      </c>
      <c r="B109" s="16"/>
      <c r="C109" s="17"/>
      <c r="D109" s="17"/>
      <c r="E109" s="48"/>
      <c r="F109" s="49" t="s">
        <v>197</v>
      </c>
      <c r="G109" s="50" t="s">
        <v>198</v>
      </c>
      <c r="H109" s="18">
        <v>0</v>
      </c>
      <c r="I109" s="18">
        <f>VLOOKUP(F109,'[1]2010'!$E$12:$G$388,3,FALSE)</f>
        <v>0</v>
      </c>
      <c r="J109" s="18">
        <f>VLOOKUP(F109,'[1]2011'!$F$13:$H$385,3,FALSE)</f>
        <v>0</v>
      </c>
      <c r="K109" s="18">
        <f>VLOOKUP(F109,'[1]2012'!$E$12:$G$410,3,FALSE)</f>
        <v>0</v>
      </c>
      <c r="L109" s="18">
        <f>VLOOKUP(F109,'[1]2013'!$F$13:$H$411,3,FALSE)</f>
        <v>0</v>
      </c>
      <c r="M109" s="18">
        <f>VLOOKUP(F109,'[1]2014'!$F$13:$K$410,6,FALSE)</f>
        <v>0</v>
      </c>
      <c r="N109" s="23">
        <f>VLOOKUP(F109,'[1]2015-2016'!$F$13:$J$413,5,FALSE)</f>
        <v>0</v>
      </c>
      <c r="O109" s="15">
        <f>VLOOKUP(F109,'[1]2015-2016'!$F$13:$M$414,8,FALSE)</f>
        <v>0</v>
      </c>
      <c r="T109" s="32">
        <v>0</v>
      </c>
      <c r="U109" s="1">
        <f t="shared" si="14"/>
        <v>0</v>
      </c>
      <c r="V109" s="33">
        <v>0</v>
      </c>
      <c r="W109" s="1">
        <f t="shared" si="15"/>
        <v>0</v>
      </c>
    </row>
    <row r="110" spans="1:23">
      <c r="A110" s="1" t="e">
        <f t="shared" si="13"/>
        <v>#REF!</v>
      </c>
      <c r="B110" s="16"/>
      <c r="C110" s="31" t="s">
        <v>199</v>
      </c>
      <c r="D110" s="17" t="s">
        <v>200</v>
      </c>
      <c r="E110" s="53"/>
      <c r="F110" s="17"/>
      <c r="G110" s="17"/>
      <c r="H110" s="18">
        <f t="shared" ref="H110:O110" si="16">SUM(H111+H116+H119+H122)</f>
        <v>77178.192053742809</v>
      </c>
      <c r="I110" s="18">
        <f t="shared" si="16"/>
        <v>86027</v>
      </c>
      <c r="J110" s="18">
        <f t="shared" si="16"/>
        <v>91202</v>
      </c>
      <c r="K110" s="18">
        <f t="shared" si="16"/>
        <v>242995</v>
      </c>
      <c r="L110" s="18">
        <f t="shared" si="16"/>
        <v>77873</v>
      </c>
      <c r="M110" s="18">
        <f t="shared" si="16"/>
        <v>77727</v>
      </c>
      <c r="N110" s="18">
        <f t="shared" si="16"/>
        <v>76319</v>
      </c>
      <c r="O110" s="45">
        <f t="shared" si="16"/>
        <v>79219.122000000003</v>
      </c>
      <c r="T110" s="54" t="e">
        <f t="shared" ref="T110" si="17">+SUM(T111,T116,T119,T122)</f>
        <v>#REF!</v>
      </c>
      <c r="U110" s="1" t="e">
        <f t="shared" si="14"/>
        <v>#REF!</v>
      </c>
      <c r="V110" s="55">
        <f t="shared" ref="V110" si="18">+SUM(V111,V116,V119,V122)</f>
        <v>13362843.1</v>
      </c>
      <c r="W110" s="1">
        <f t="shared" si="15"/>
        <v>13362.8431</v>
      </c>
    </row>
    <row r="111" spans="1:23" outlineLevel="3">
      <c r="A111" s="1" t="e">
        <f t="shared" si="13"/>
        <v>#REF!</v>
      </c>
      <c r="B111" s="16"/>
      <c r="C111" s="17"/>
      <c r="D111" s="56"/>
      <c r="E111" s="57" t="s">
        <v>201</v>
      </c>
      <c r="F111" s="58"/>
      <c r="G111" s="59"/>
      <c r="H111" s="18">
        <f t="shared" ref="H111:O111" si="19">SUM(H112:H115)</f>
        <v>74115.132779270643</v>
      </c>
      <c r="I111" s="18">
        <f t="shared" si="19"/>
        <v>86027</v>
      </c>
      <c r="J111" s="18">
        <f t="shared" si="19"/>
        <v>91202</v>
      </c>
      <c r="K111" s="18">
        <f t="shared" si="19"/>
        <v>75191</v>
      </c>
      <c r="L111" s="18">
        <f t="shared" si="19"/>
        <v>77873</v>
      </c>
      <c r="M111" s="18">
        <f t="shared" si="19"/>
        <v>77727</v>
      </c>
      <c r="N111" s="18">
        <f t="shared" si="19"/>
        <v>76319</v>
      </c>
      <c r="O111" s="45">
        <f t="shared" si="19"/>
        <v>79219.122000000003</v>
      </c>
      <c r="T111" s="32">
        <f>T112+T113+T115</f>
        <v>63614696</v>
      </c>
      <c r="U111" s="1">
        <f t="shared" si="14"/>
        <v>63614.696000000004</v>
      </c>
      <c r="V111" s="40">
        <f t="shared" ref="V111" si="20">SUM(V112:V115)</f>
        <v>13362843.1</v>
      </c>
      <c r="W111" s="1">
        <f t="shared" si="15"/>
        <v>13362.8431</v>
      </c>
    </row>
    <row r="112" spans="1:23" outlineLevel="5">
      <c r="A112" s="1" t="e">
        <f t="shared" si="13"/>
        <v>#REF!</v>
      </c>
      <c r="B112" s="16"/>
      <c r="C112" s="17"/>
      <c r="D112" s="56"/>
      <c r="E112" s="60"/>
      <c r="F112" s="49" t="s">
        <v>202</v>
      </c>
      <c r="G112" s="57" t="s">
        <v>200</v>
      </c>
      <c r="H112" s="18">
        <f>VLOOKUP('Resumen '!F112,'[1]2009'!$E$12:$G$369,3,FALSE)</f>
        <v>0</v>
      </c>
      <c r="I112" s="18">
        <v>0</v>
      </c>
      <c r="J112" s="18">
        <f>VLOOKUP(F112,'[1]2011'!$F$13:$H$385,3,FALSE)</f>
        <v>0</v>
      </c>
      <c r="K112" s="18">
        <f>VLOOKUP(F112,'[1]2012'!$E$12:$G$410,3,FALSE)</f>
        <v>0</v>
      </c>
      <c r="L112" s="18">
        <f>VLOOKUP(F112,'[1]2013'!$F$13:$H$411,3,FALSE)</f>
        <v>0</v>
      </c>
      <c r="M112" s="18">
        <f>VLOOKUP(F112,'[1]2014'!$F$13:$K$410,6,FALSE)</f>
        <v>0</v>
      </c>
      <c r="N112" s="23">
        <f>VLOOKUP(F112,'[1]2015-2016'!$F$13:$J$413,5,FALSE)</f>
        <v>0</v>
      </c>
      <c r="O112" s="15">
        <f>VLOOKUP(F112,'[1]2015-2016'!$F$13:$M$414,8,FALSE)</f>
        <v>0</v>
      </c>
      <c r="T112" s="32">
        <v>0</v>
      </c>
      <c r="U112" s="1">
        <f t="shared" si="14"/>
        <v>0</v>
      </c>
      <c r="V112" s="33">
        <v>0</v>
      </c>
      <c r="W112" s="1">
        <f t="shared" si="15"/>
        <v>0</v>
      </c>
    </row>
    <row r="113" spans="1:23" outlineLevel="4">
      <c r="A113" s="1" t="e">
        <f t="shared" si="13"/>
        <v>#REF!</v>
      </c>
      <c r="B113" s="16"/>
      <c r="C113" s="17"/>
      <c r="D113" s="25"/>
      <c r="E113" s="58"/>
      <c r="F113" s="49" t="s">
        <v>203</v>
      </c>
      <c r="G113" s="57" t="s">
        <v>204</v>
      </c>
      <c r="H113" s="18">
        <f>VLOOKUP('Resumen '!F113,'[1]2009'!$E$12:$G$369,3,FALSE)</f>
        <v>74115.132779270643</v>
      </c>
      <c r="I113" s="18">
        <f>VLOOKUP(F113,'[1]2010'!$E$12:$G$388,3,FALSE)</f>
        <v>86027</v>
      </c>
      <c r="J113" s="18">
        <f>VLOOKUP(F113,'[1]2011'!$F$13:$H$385,3,FALSE)</f>
        <v>91202</v>
      </c>
      <c r="K113" s="18">
        <f>VLOOKUP(F113,'[1]2012'!$E$12:$G$410,3,FALSE)</f>
        <v>75191</v>
      </c>
      <c r="L113" s="18">
        <f>VLOOKUP(F113,'[1]2013'!$F$13:$H$411,3,FALSE)</f>
        <v>77873</v>
      </c>
      <c r="M113" s="18">
        <f>VLOOKUP(F113,'[1]2014'!$F$13:$K$410,6,FALSE)</f>
        <v>77727</v>
      </c>
      <c r="N113" s="23">
        <f>VLOOKUP(F113,'[1]2015-2016'!$F$13:$J$413,5,FALSE)</f>
        <v>76319</v>
      </c>
      <c r="O113" s="15">
        <f>VLOOKUP(F113,'[1]2015-2016'!$F$13:$M$414,8,FALSE)</f>
        <v>79219.122000000003</v>
      </c>
      <c r="T113" s="32">
        <v>63614696</v>
      </c>
      <c r="U113" s="1">
        <f t="shared" si="14"/>
        <v>63614.696000000004</v>
      </c>
      <c r="V113" s="33">
        <v>13362843.1</v>
      </c>
      <c r="W113" s="1">
        <f t="shared" si="15"/>
        <v>13362.8431</v>
      </c>
    </row>
    <row r="114" spans="1:23" outlineLevel="4">
      <c r="A114" s="1" t="e">
        <f t="shared" si="13"/>
        <v>#REF!</v>
      </c>
      <c r="B114" s="16"/>
      <c r="C114" s="17"/>
      <c r="D114" s="25"/>
      <c r="E114" s="58"/>
      <c r="F114" s="49" t="s">
        <v>205</v>
      </c>
      <c r="G114" s="57" t="s">
        <v>206</v>
      </c>
      <c r="H114" s="18">
        <f>VLOOKUP('Resumen '!F114,'[1]2009'!$E$12:$G$369,3,FALSE)</f>
        <v>0</v>
      </c>
      <c r="I114" s="18">
        <f>VLOOKUP(F114,'[1]2010'!$E$12:$G$388,3,FALSE)</f>
        <v>0</v>
      </c>
      <c r="J114" s="18">
        <f>VLOOKUP(F114,'[1]2011'!$F$13:$H$385,3,FALSE)</f>
        <v>0</v>
      </c>
      <c r="K114" s="18">
        <f>VLOOKUP(F114,'[1]2012'!$E$12:$G$410,3,FALSE)</f>
        <v>0</v>
      </c>
      <c r="L114" s="18">
        <f>VLOOKUP(F114,'[1]2013'!$F$13:$H$411,3,FALSE)</f>
        <v>0</v>
      </c>
      <c r="M114" s="18">
        <f>VLOOKUP(F114,'[1]2014'!$F$13:$K$410,6,FALSE)</f>
        <v>0</v>
      </c>
      <c r="N114" s="23">
        <f>VLOOKUP(F114,'[1]2015-2016'!$F$13:$J$413,5,FALSE)</f>
        <v>0</v>
      </c>
      <c r="O114" s="15">
        <f>VLOOKUP(F114,'[1]2015-2016'!$F$13:$M$414,8,FALSE)</f>
        <v>0</v>
      </c>
      <c r="T114" s="32">
        <v>0</v>
      </c>
      <c r="U114" s="1">
        <f t="shared" si="14"/>
        <v>0</v>
      </c>
      <c r="V114" s="33">
        <v>0</v>
      </c>
      <c r="W114" s="1">
        <f t="shared" si="15"/>
        <v>0</v>
      </c>
    </row>
    <row r="115" spans="1:23" outlineLevel="4">
      <c r="A115" s="1" t="e">
        <f t="shared" si="13"/>
        <v>#REF!</v>
      </c>
      <c r="B115" s="16"/>
      <c r="C115" s="17"/>
      <c r="D115" s="25"/>
      <c r="E115" s="58"/>
      <c r="F115" s="49" t="s">
        <v>207</v>
      </c>
      <c r="G115" s="57" t="s">
        <v>208</v>
      </c>
      <c r="H115" s="18">
        <f>VLOOKUP('Resumen '!F115,'[1]2009'!$E$12:$G$369,3,FALSE)</f>
        <v>0</v>
      </c>
      <c r="I115" s="18">
        <f>VLOOKUP(F115,'[1]2010'!$E$12:$G$388,3,FALSE)</f>
        <v>0</v>
      </c>
      <c r="J115" s="18">
        <f>VLOOKUP(F115,'[1]2011'!$F$13:$H$385,3,FALSE)</f>
        <v>0</v>
      </c>
      <c r="K115" s="18">
        <f>VLOOKUP(F115,'[1]2012'!$E$12:$G$410,3,FALSE)</f>
        <v>0</v>
      </c>
      <c r="L115" s="18">
        <f>VLOOKUP(F115,'[1]2013'!$F$13:$H$411,3,FALSE)</f>
        <v>0</v>
      </c>
      <c r="M115" s="18">
        <f>VLOOKUP(F115,'[1]2014'!$F$13:$K$410,6,FALSE)</f>
        <v>0</v>
      </c>
      <c r="N115" s="23">
        <f>VLOOKUP(F115,'[1]2015-2016'!$F$13:$J$413,5,FALSE)</f>
        <v>0</v>
      </c>
      <c r="O115" s="15">
        <f>VLOOKUP(F115,'[1]2015-2016'!$F$13:$M$414,8,FALSE)</f>
        <v>0</v>
      </c>
      <c r="T115" s="32">
        <v>0</v>
      </c>
      <c r="U115" s="1">
        <f t="shared" si="14"/>
        <v>0</v>
      </c>
      <c r="V115" s="33">
        <v>0</v>
      </c>
      <c r="W115" s="1">
        <f t="shared" si="15"/>
        <v>0</v>
      </c>
    </row>
    <row r="116" spans="1:23" outlineLevel="3">
      <c r="A116" s="1" t="e">
        <f t="shared" si="13"/>
        <v>#REF!</v>
      </c>
      <c r="B116" s="16"/>
      <c r="C116" s="17"/>
      <c r="D116" s="56"/>
      <c r="E116" s="57" t="s">
        <v>209</v>
      </c>
      <c r="F116" s="58"/>
      <c r="G116" s="59"/>
      <c r="H116" s="18">
        <f t="shared" ref="H116:O116" si="21">SUM(H117:H118)</f>
        <v>3063.0592744721694</v>
      </c>
      <c r="I116" s="18">
        <f t="shared" si="21"/>
        <v>0</v>
      </c>
      <c r="J116" s="18">
        <f t="shared" si="21"/>
        <v>0</v>
      </c>
      <c r="K116" s="18">
        <f t="shared" si="21"/>
        <v>167804</v>
      </c>
      <c r="L116" s="18">
        <f t="shared" si="21"/>
        <v>0</v>
      </c>
      <c r="M116" s="18">
        <f t="shared" si="21"/>
        <v>0</v>
      </c>
      <c r="N116" s="18">
        <f t="shared" si="21"/>
        <v>0</v>
      </c>
      <c r="O116" s="45">
        <f t="shared" si="21"/>
        <v>0</v>
      </c>
      <c r="T116" s="32" t="e">
        <f>VLOOKUP(R116,#REF!,7,FALSE)</f>
        <v>#REF!</v>
      </c>
      <c r="U116" s="1" t="e">
        <f t="shared" si="14"/>
        <v>#REF!</v>
      </c>
      <c r="V116" s="40">
        <f t="shared" ref="V116" si="22">+SUM(V117:V118)</f>
        <v>0</v>
      </c>
      <c r="W116" s="1">
        <f t="shared" si="15"/>
        <v>0</v>
      </c>
    </row>
    <row r="117" spans="1:23" outlineLevel="4">
      <c r="A117" s="1" t="e">
        <f t="shared" si="13"/>
        <v>#REF!</v>
      </c>
      <c r="B117" s="16"/>
      <c r="C117" s="17"/>
      <c r="D117" s="43"/>
      <c r="E117" s="58"/>
      <c r="F117" s="49" t="s">
        <v>210</v>
      </c>
      <c r="G117" s="57" t="s">
        <v>211</v>
      </c>
      <c r="H117" s="18">
        <f>VLOOKUP('Resumen '!F117,'[1]2009'!$E$12:$G$369,3,FALSE)</f>
        <v>3063.0592744721694</v>
      </c>
      <c r="I117" s="18">
        <v>0</v>
      </c>
      <c r="J117" s="18">
        <f>VLOOKUP(F117,'[1]2011'!$F$13:$H$385,3,FALSE)</f>
        <v>0</v>
      </c>
      <c r="K117" s="18">
        <f>VLOOKUP(F117,'[1]2012'!$E$12:$G$410,3,FALSE)</f>
        <v>167804</v>
      </c>
      <c r="L117" s="18">
        <f>VLOOKUP(F117,'[1]2013'!$F$13:$H$411,3,FALSE)</f>
        <v>0</v>
      </c>
      <c r="M117" s="18">
        <f>VLOOKUP(F117,'[1]2014'!$F$13:$K$410,6,FALSE)</f>
        <v>0</v>
      </c>
      <c r="N117" s="23">
        <f>VLOOKUP(F117,'[1]2015-2016'!$F$13:$J$413,5,FALSE)</f>
        <v>0</v>
      </c>
      <c r="O117" s="15">
        <v>0</v>
      </c>
      <c r="T117" s="32">
        <v>0</v>
      </c>
      <c r="U117" s="1">
        <f t="shared" si="14"/>
        <v>0</v>
      </c>
      <c r="V117" s="33">
        <v>0</v>
      </c>
      <c r="W117" s="1">
        <f t="shared" si="15"/>
        <v>0</v>
      </c>
    </row>
    <row r="118" spans="1:23" outlineLevel="3">
      <c r="A118" s="1" t="e">
        <f t="shared" si="13"/>
        <v>#REF!</v>
      </c>
      <c r="B118" s="16"/>
      <c r="C118" s="17"/>
      <c r="D118" s="56"/>
      <c r="E118" s="58"/>
      <c r="F118" s="49" t="s">
        <v>212</v>
      </c>
      <c r="G118" s="50" t="s">
        <v>213</v>
      </c>
      <c r="H118" s="18">
        <v>0</v>
      </c>
      <c r="I118" s="18">
        <v>0</v>
      </c>
      <c r="J118" s="18">
        <f>VLOOKUP(F118,'[1]2011'!$F$13:$H$385,3,FALSE)</f>
        <v>0</v>
      </c>
      <c r="K118" s="18">
        <f>VLOOKUP(F118,'[1]2012'!$E$12:$G$410,3,FALSE)</f>
        <v>0</v>
      </c>
      <c r="L118" s="18">
        <f>VLOOKUP(F118,'[1]2013'!$F$13:$H$411,3,FALSE)</f>
        <v>0</v>
      </c>
      <c r="M118" s="18">
        <f>VLOOKUP(F118,'[1]2014'!$F$13:$K$410,6,FALSE)</f>
        <v>0</v>
      </c>
      <c r="N118" s="23">
        <f>VLOOKUP(F118,'[1]2015-2016'!$F$13:$J$413,5,FALSE)</f>
        <v>0</v>
      </c>
      <c r="O118" s="15">
        <f>VLOOKUP(F118,'[1]2015-2016'!$F$13:$M$414,8,FALSE)</f>
        <v>0</v>
      </c>
      <c r="T118" s="32" t="e">
        <f>VLOOKUP(R118,#REF!,7,FALSE)</f>
        <v>#REF!</v>
      </c>
      <c r="U118" s="1" t="e">
        <f t="shared" si="14"/>
        <v>#REF!</v>
      </c>
      <c r="V118" s="33">
        <f t="shared" ref="V118" si="23">AG118</f>
        <v>0</v>
      </c>
      <c r="W118" s="1">
        <f t="shared" si="15"/>
        <v>0</v>
      </c>
    </row>
    <row r="119" spans="1:23" outlineLevel="4">
      <c r="A119" s="1" t="e">
        <f t="shared" si="13"/>
        <v>#REF!</v>
      </c>
      <c r="B119" s="16"/>
      <c r="C119" s="17"/>
      <c r="D119" s="17"/>
      <c r="E119" s="57" t="s">
        <v>214</v>
      </c>
      <c r="F119" s="58"/>
      <c r="G119" s="59"/>
      <c r="H119" s="18">
        <f t="shared" ref="H119:O119" si="24">SUM(H120:H121)</f>
        <v>0</v>
      </c>
      <c r="I119" s="18">
        <f t="shared" si="24"/>
        <v>0</v>
      </c>
      <c r="J119" s="18">
        <f t="shared" si="24"/>
        <v>0</v>
      </c>
      <c r="K119" s="18">
        <f t="shared" si="24"/>
        <v>0</v>
      </c>
      <c r="L119" s="18">
        <f t="shared" si="24"/>
        <v>0</v>
      </c>
      <c r="M119" s="18">
        <f t="shared" si="24"/>
        <v>0</v>
      </c>
      <c r="N119" s="18">
        <f t="shared" si="24"/>
        <v>0</v>
      </c>
      <c r="O119" s="45">
        <f t="shared" si="24"/>
        <v>0</v>
      </c>
      <c r="T119" s="32" t="e">
        <f>VLOOKUP(R119,#REF!,7,FALSE)</f>
        <v>#REF!</v>
      </c>
      <c r="U119" s="1" t="e">
        <f t="shared" si="14"/>
        <v>#REF!</v>
      </c>
      <c r="V119" s="33">
        <f t="shared" ref="V119" si="25">SUM(V120:V121)</f>
        <v>0</v>
      </c>
      <c r="W119" s="1">
        <f t="shared" si="15"/>
        <v>0</v>
      </c>
    </row>
    <row r="120" spans="1:23" outlineLevel="5">
      <c r="A120" s="1" t="e">
        <f t="shared" si="13"/>
        <v>#REF!</v>
      </c>
      <c r="B120" s="16"/>
      <c r="C120" s="17"/>
      <c r="D120" s="17"/>
      <c r="E120" s="58"/>
      <c r="F120" s="49" t="s">
        <v>215</v>
      </c>
      <c r="G120" s="57" t="s">
        <v>216</v>
      </c>
      <c r="H120" s="18">
        <f>VLOOKUP('Resumen '!F120,'[1]2009'!$E$12:$G$369,3,FALSE)</f>
        <v>0</v>
      </c>
      <c r="I120" s="18">
        <f>VLOOKUP(F120,'[1]2010'!$E$12:$G$388,3,FALSE)</f>
        <v>0</v>
      </c>
      <c r="J120" s="18">
        <f>VLOOKUP(F120,'[1]2011'!$F$13:$H$385,3,FALSE)</f>
        <v>0</v>
      </c>
      <c r="K120" s="18">
        <f>VLOOKUP(F120,'[1]2012'!$E$12:$G$410,3,FALSE)</f>
        <v>0</v>
      </c>
      <c r="L120" s="18">
        <f>VLOOKUP(F120,'[1]2013'!$F$13:$H$411,3,FALSE)</f>
        <v>0</v>
      </c>
      <c r="M120" s="18">
        <f>VLOOKUP(F120,'[1]2014'!$F$13:$K$410,6,FALSE)</f>
        <v>0</v>
      </c>
      <c r="N120" s="23">
        <f>VLOOKUP(F120,'[1]2015-2016'!$F$13:$J$413,5,FALSE)</f>
        <v>0</v>
      </c>
      <c r="O120" s="15">
        <f>VLOOKUP(F120,'[1]2015-2016'!$F$13:$M$414,8,FALSE)</f>
        <v>0</v>
      </c>
      <c r="T120" s="32">
        <v>0</v>
      </c>
      <c r="U120" s="1">
        <f t="shared" si="14"/>
        <v>0</v>
      </c>
      <c r="V120" s="33">
        <v>0</v>
      </c>
      <c r="W120" s="1">
        <f t="shared" si="15"/>
        <v>0</v>
      </c>
    </row>
    <row r="121" spans="1:23" outlineLevel="3">
      <c r="A121" s="1" t="e">
        <f t="shared" si="13"/>
        <v>#REF!</v>
      </c>
      <c r="B121" s="16"/>
      <c r="C121" s="17"/>
      <c r="D121" s="56"/>
      <c r="E121" s="58"/>
      <c r="F121" s="49" t="s">
        <v>217</v>
      </c>
      <c r="G121" s="61" t="s">
        <v>218</v>
      </c>
      <c r="H121" s="18">
        <f>VLOOKUP('Resumen '!F121,'[1]2009'!$E$12:$G$369,3,FALSE)</f>
        <v>0</v>
      </c>
      <c r="I121" s="18">
        <f>VLOOKUP(F121,'[1]2010'!$E$12:$G$388,3,FALSE)</f>
        <v>0</v>
      </c>
      <c r="J121" s="18">
        <f>VLOOKUP(F121,'[1]2011'!$F$13:$H$385,3,FALSE)</f>
        <v>0</v>
      </c>
      <c r="K121" s="18">
        <f>VLOOKUP(F121,'[1]2012'!$E$12:$G$410,3,FALSE)</f>
        <v>0</v>
      </c>
      <c r="L121" s="18">
        <f>VLOOKUP(F121,'[1]2013'!$F$13:$H$411,3,FALSE)</f>
        <v>0</v>
      </c>
      <c r="M121" s="18">
        <f>VLOOKUP(F121,'[1]2014'!$F$13:$K$410,6,FALSE)</f>
        <v>0</v>
      </c>
      <c r="N121" s="23">
        <f>VLOOKUP(F121,'[1]2015-2016'!$F$13:$J$413,5,FALSE)</f>
        <v>0</v>
      </c>
      <c r="O121" s="15">
        <f>VLOOKUP(F121,'[1]2015-2016'!$F$13:$M$414,8,FALSE)</f>
        <v>0</v>
      </c>
      <c r="T121" s="32">
        <v>0</v>
      </c>
      <c r="U121" s="1">
        <f t="shared" si="14"/>
        <v>0</v>
      </c>
      <c r="V121" s="33">
        <v>0</v>
      </c>
      <c r="W121" s="1">
        <f t="shared" si="15"/>
        <v>0</v>
      </c>
    </row>
    <row r="122" spans="1:23" outlineLevel="5">
      <c r="A122" s="1" t="e">
        <f t="shared" si="13"/>
        <v>#REF!</v>
      </c>
      <c r="B122" s="16"/>
      <c r="C122" s="17"/>
      <c r="D122" s="17"/>
      <c r="E122" s="57" t="s">
        <v>219</v>
      </c>
      <c r="F122" s="58"/>
      <c r="G122" s="59"/>
      <c r="H122" s="18">
        <f t="shared" ref="H122:O122" si="26">SUM(H123:H129)</f>
        <v>0</v>
      </c>
      <c r="I122" s="18">
        <f t="shared" si="26"/>
        <v>0</v>
      </c>
      <c r="J122" s="18">
        <f t="shared" si="26"/>
        <v>0</v>
      </c>
      <c r="K122" s="18">
        <f t="shared" si="26"/>
        <v>0</v>
      </c>
      <c r="L122" s="18">
        <f t="shared" si="26"/>
        <v>0</v>
      </c>
      <c r="M122" s="18">
        <f t="shared" si="26"/>
        <v>0</v>
      </c>
      <c r="N122" s="18">
        <f t="shared" si="26"/>
        <v>0</v>
      </c>
      <c r="O122" s="45">
        <f t="shared" si="26"/>
        <v>0</v>
      </c>
      <c r="T122" s="32" t="e">
        <f>VLOOKUP(R122,#REF!,7,FALSE)</f>
        <v>#REF!</v>
      </c>
      <c r="U122" s="1" t="e">
        <f t="shared" si="14"/>
        <v>#REF!</v>
      </c>
      <c r="V122" s="33">
        <f t="shared" ref="V122" si="27">SUM(V123:V129)</f>
        <v>0</v>
      </c>
      <c r="W122" s="1">
        <f t="shared" si="15"/>
        <v>0</v>
      </c>
    </row>
    <row r="123" spans="1:23" outlineLevel="4">
      <c r="A123" s="1" t="e">
        <f t="shared" si="13"/>
        <v>#REF!</v>
      </c>
      <c r="B123" s="16"/>
      <c r="C123" s="17"/>
      <c r="D123" s="17"/>
      <c r="E123" s="58"/>
      <c r="F123" s="49" t="s">
        <v>220</v>
      </c>
      <c r="G123" s="51" t="s">
        <v>219</v>
      </c>
      <c r="H123" s="18">
        <f>VLOOKUP('Resumen '!F123,'[1]2009'!$E$12:$G$369,3,FALSE)</f>
        <v>0</v>
      </c>
      <c r="I123" s="18">
        <v>0</v>
      </c>
      <c r="J123" s="18">
        <f>VLOOKUP(F123,'[1]2011'!$F$13:$H$385,3,FALSE)</f>
        <v>0</v>
      </c>
      <c r="K123" s="18">
        <f>VLOOKUP(F123,'[1]2012'!$E$12:$G$410,3,FALSE)</f>
        <v>0</v>
      </c>
      <c r="L123" s="18">
        <f>VLOOKUP(F123,'[1]2013'!$F$13:$H$411,3,FALSE)</f>
        <v>0</v>
      </c>
      <c r="M123" s="18">
        <f>VLOOKUP(F123,'[1]2014'!$F$13:$K$410,6,FALSE)</f>
        <v>0</v>
      </c>
      <c r="N123" s="23">
        <f>VLOOKUP(F123,'[1]2015-2016'!$F$13:$J$413,5,FALSE)</f>
        <v>0</v>
      </c>
      <c r="O123" s="15">
        <v>0</v>
      </c>
      <c r="T123" s="32">
        <v>0</v>
      </c>
      <c r="U123" s="1">
        <f t="shared" si="14"/>
        <v>0</v>
      </c>
      <c r="V123" s="33">
        <v>0</v>
      </c>
      <c r="W123" s="1">
        <f t="shared" si="15"/>
        <v>0</v>
      </c>
    </row>
    <row r="124" spans="1:23" outlineLevel="4">
      <c r="A124" s="1" t="e">
        <f t="shared" si="13"/>
        <v>#REF!</v>
      </c>
      <c r="B124" s="16"/>
      <c r="C124" s="17"/>
      <c r="D124" s="17"/>
      <c r="E124" s="58"/>
      <c r="F124" s="49" t="s">
        <v>221</v>
      </c>
      <c r="G124" s="51" t="s">
        <v>222</v>
      </c>
      <c r="H124" s="18">
        <f>VLOOKUP('Resumen '!F124,'[1]2009'!$E$12:$G$369,3,FALSE)</f>
        <v>0</v>
      </c>
      <c r="I124" s="18">
        <f>VLOOKUP(F124,'[1]2010'!$E$12:$G$388,3,FALSE)</f>
        <v>0</v>
      </c>
      <c r="J124" s="18">
        <f>VLOOKUP(F124,'[1]2011'!$F$13:$H$385,3,FALSE)</f>
        <v>0</v>
      </c>
      <c r="K124" s="18">
        <f>VLOOKUP(F124,'[1]2012'!$E$12:$G$410,3,FALSE)</f>
        <v>0</v>
      </c>
      <c r="L124" s="18">
        <f>VLOOKUP(F124,'[1]2013'!$F$13:$H$411,3,FALSE)</f>
        <v>0</v>
      </c>
      <c r="M124" s="18">
        <f>VLOOKUP(F124,'[1]2014'!$F$13:$K$410,6,FALSE)</f>
        <v>0</v>
      </c>
      <c r="N124" s="23">
        <f>VLOOKUP(F124,'[1]2015-2016'!$F$13:$J$413,5,FALSE)</f>
        <v>0</v>
      </c>
      <c r="O124" s="15">
        <f>VLOOKUP(F124,'[1]2015-2016'!$F$13:$M$414,8,FALSE)</f>
        <v>0</v>
      </c>
      <c r="T124" s="32">
        <v>0</v>
      </c>
      <c r="U124" s="1">
        <f t="shared" si="14"/>
        <v>0</v>
      </c>
      <c r="V124" s="33">
        <v>0</v>
      </c>
      <c r="W124" s="1">
        <f t="shared" si="15"/>
        <v>0</v>
      </c>
    </row>
    <row r="125" spans="1:23" outlineLevel="4">
      <c r="A125" s="1" t="e">
        <f t="shared" si="13"/>
        <v>#REF!</v>
      </c>
      <c r="B125" s="16"/>
      <c r="C125" s="17"/>
      <c r="D125" s="17"/>
      <c r="E125" s="58"/>
      <c r="F125" s="49" t="s">
        <v>223</v>
      </c>
      <c r="G125" s="51" t="s">
        <v>224</v>
      </c>
      <c r="H125" s="18">
        <f>VLOOKUP('Resumen '!F125,'[1]2009'!$E$12:$G$369,3,FALSE)</f>
        <v>0</v>
      </c>
      <c r="I125" s="18">
        <f>VLOOKUP(F125,'[1]2010'!$E$12:$G$388,3,FALSE)</f>
        <v>0</v>
      </c>
      <c r="J125" s="18">
        <f>VLOOKUP(F125,'[1]2011'!$F$13:$H$385,3,FALSE)</f>
        <v>0</v>
      </c>
      <c r="K125" s="18">
        <f>VLOOKUP(F125,'[1]2012'!$E$12:$G$410,3,FALSE)</f>
        <v>0</v>
      </c>
      <c r="L125" s="18">
        <f>VLOOKUP(F125,'[1]2013'!$F$13:$H$411,3,FALSE)</f>
        <v>0</v>
      </c>
      <c r="M125" s="18">
        <f>VLOOKUP(F125,'[1]2014'!$F$13:$K$410,6,FALSE)</f>
        <v>0</v>
      </c>
      <c r="N125" s="23">
        <f>VLOOKUP(F125,'[1]2015-2016'!$F$13:$J$413,5,FALSE)</f>
        <v>0</v>
      </c>
      <c r="O125" s="15">
        <f>VLOOKUP(F125,'[1]2015-2016'!$F$13:$M$414,8,FALSE)</f>
        <v>0</v>
      </c>
      <c r="T125" s="32">
        <v>0</v>
      </c>
      <c r="U125" s="1">
        <f t="shared" si="14"/>
        <v>0</v>
      </c>
      <c r="V125" s="33">
        <v>0</v>
      </c>
      <c r="W125" s="1">
        <f t="shared" si="15"/>
        <v>0</v>
      </c>
    </row>
    <row r="126" spans="1:23" outlineLevel="4">
      <c r="A126" s="1" t="e">
        <f t="shared" si="13"/>
        <v>#REF!</v>
      </c>
      <c r="B126" s="16"/>
      <c r="C126" s="17"/>
      <c r="D126" s="17"/>
      <c r="E126" s="58"/>
      <c r="F126" s="49" t="s">
        <v>225</v>
      </c>
      <c r="G126" s="51" t="s">
        <v>226</v>
      </c>
      <c r="H126" s="18">
        <f>VLOOKUP('Resumen '!F126,'[1]2009'!$E$12:$G$369,3,FALSE)</f>
        <v>0</v>
      </c>
      <c r="I126" s="18">
        <f>VLOOKUP(F126,'[1]2010'!$E$12:$G$388,3,FALSE)</f>
        <v>0</v>
      </c>
      <c r="J126" s="18">
        <f>VLOOKUP(F126,'[1]2011'!$F$13:$H$385,3,FALSE)</f>
        <v>0</v>
      </c>
      <c r="K126" s="18">
        <f>VLOOKUP(F126,'[1]2012'!$E$12:$G$410,3,FALSE)</f>
        <v>0</v>
      </c>
      <c r="L126" s="18">
        <f>VLOOKUP(F126,'[1]2013'!$F$13:$H$411,3,FALSE)</f>
        <v>0</v>
      </c>
      <c r="M126" s="18">
        <f>VLOOKUP(F126,'[1]2014'!$F$13:$K$410,6,FALSE)</f>
        <v>0</v>
      </c>
      <c r="N126" s="23">
        <f>VLOOKUP(F126,'[1]2015-2016'!$F$13:$J$413,5,FALSE)</f>
        <v>0</v>
      </c>
      <c r="O126" s="15">
        <f>VLOOKUP(F126,'[1]2015-2016'!$F$13:$M$414,8,FALSE)</f>
        <v>0</v>
      </c>
      <c r="T126" s="32">
        <v>0</v>
      </c>
      <c r="U126" s="1">
        <f t="shared" si="14"/>
        <v>0</v>
      </c>
      <c r="V126" s="33">
        <v>0</v>
      </c>
      <c r="W126" s="1">
        <f t="shared" si="15"/>
        <v>0</v>
      </c>
    </row>
    <row r="127" spans="1:23" outlineLevel="5">
      <c r="A127" s="1" t="e">
        <f t="shared" si="13"/>
        <v>#REF!</v>
      </c>
      <c r="B127" s="16"/>
      <c r="C127" s="17"/>
      <c r="D127" s="17"/>
      <c r="E127" s="58"/>
      <c r="F127" s="49" t="s">
        <v>227</v>
      </c>
      <c r="G127" s="51" t="s">
        <v>228</v>
      </c>
      <c r="H127" s="18">
        <f>VLOOKUP('Resumen '!F127,'[1]2009'!$E$12:$G$369,3,FALSE)</f>
        <v>0</v>
      </c>
      <c r="I127" s="18">
        <f>VLOOKUP(F127,'[1]2010'!$E$12:$G$388,3,FALSE)</f>
        <v>0</v>
      </c>
      <c r="J127" s="18">
        <f>VLOOKUP(F127,'[1]2011'!$F$13:$H$385,3,FALSE)</f>
        <v>0</v>
      </c>
      <c r="K127" s="18">
        <f>VLOOKUP(F127,'[1]2012'!$E$12:$G$410,3,FALSE)</f>
        <v>0</v>
      </c>
      <c r="L127" s="18">
        <f>VLOOKUP(F127,'[1]2013'!$F$13:$H$411,3,FALSE)</f>
        <v>0</v>
      </c>
      <c r="M127" s="18">
        <f>VLOOKUP(F127,'[1]2014'!$F$13:$K$410,6,FALSE)</f>
        <v>0</v>
      </c>
      <c r="N127" s="23">
        <f>VLOOKUP(F127,'[1]2015-2016'!$F$13:$J$413,5,FALSE)</f>
        <v>0</v>
      </c>
      <c r="O127" s="15">
        <f>VLOOKUP(F127,'[1]2015-2016'!$F$13:$M$414,8,FALSE)</f>
        <v>0</v>
      </c>
      <c r="T127" s="32">
        <v>0</v>
      </c>
      <c r="U127" s="1">
        <f t="shared" si="14"/>
        <v>0</v>
      </c>
      <c r="V127" s="33">
        <v>0</v>
      </c>
      <c r="W127" s="1">
        <f t="shared" si="15"/>
        <v>0</v>
      </c>
    </row>
    <row r="128" spans="1:23" outlineLevel="5">
      <c r="A128" s="1" t="e">
        <f t="shared" si="13"/>
        <v>#REF!</v>
      </c>
      <c r="B128" s="16"/>
      <c r="C128" s="17"/>
      <c r="D128" s="17"/>
      <c r="E128" s="58"/>
      <c r="F128" s="49" t="s">
        <v>229</v>
      </c>
      <c r="G128" s="57" t="s">
        <v>230</v>
      </c>
      <c r="H128" s="18">
        <f>VLOOKUP('Resumen '!F128,'[1]2009'!$E$12:$G$369,3,FALSE)</f>
        <v>0</v>
      </c>
      <c r="I128" s="18">
        <v>0</v>
      </c>
      <c r="J128" s="18">
        <f>VLOOKUP(F128,'[1]2011'!$F$13:$H$385,3,FALSE)</f>
        <v>0</v>
      </c>
      <c r="K128" s="18">
        <f>VLOOKUP(F128,'[1]2012'!$E$12:$G$410,3,FALSE)</f>
        <v>0</v>
      </c>
      <c r="L128" s="18">
        <f>VLOOKUP(F128,'[1]2013'!$F$13:$H$411,3,FALSE)</f>
        <v>0</v>
      </c>
      <c r="M128" s="18">
        <f>VLOOKUP(F128,'[1]2014'!$F$13:$K$410,6,FALSE)</f>
        <v>0</v>
      </c>
      <c r="N128" s="23">
        <f>VLOOKUP(F128,'[1]2015-2016'!$F$13:$J$413,5,FALSE)</f>
        <v>0</v>
      </c>
      <c r="O128" s="15">
        <v>0</v>
      </c>
      <c r="T128" s="32">
        <v>0</v>
      </c>
      <c r="U128" s="1">
        <f t="shared" si="14"/>
        <v>0</v>
      </c>
      <c r="V128" s="33">
        <v>0</v>
      </c>
      <c r="W128" s="1">
        <f t="shared" si="15"/>
        <v>0</v>
      </c>
    </row>
    <row r="129" spans="1:23" outlineLevel="5">
      <c r="A129" s="1" t="e">
        <f t="shared" si="13"/>
        <v>#REF!</v>
      </c>
      <c r="B129" s="16"/>
      <c r="C129" s="17"/>
      <c r="D129" s="17"/>
      <c r="E129" s="58"/>
      <c r="F129" s="49" t="s">
        <v>231</v>
      </c>
      <c r="G129" s="51" t="s">
        <v>232</v>
      </c>
      <c r="H129" s="18">
        <f>VLOOKUP('Resumen '!F129,'[1]2009'!$E$12:$G$369,3,FALSE)</f>
        <v>0</v>
      </c>
      <c r="I129" s="18">
        <f>VLOOKUP(F129,'[1]2010'!$E$12:$G$388,3,FALSE)</f>
        <v>0</v>
      </c>
      <c r="J129" s="18">
        <f>VLOOKUP(F129,'[1]2011'!$F$13:$H$385,3,FALSE)</f>
        <v>0</v>
      </c>
      <c r="K129" s="18">
        <f>VLOOKUP(F129,'[1]2012'!$E$12:$G$410,3,FALSE)</f>
        <v>0</v>
      </c>
      <c r="L129" s="18">
        <f>VLOOKUP(F129,'[1]2013'!$F$13:$H$411,3,FALSE)</f>
        <v>0</v>
      </c>
      <c r="M129" s="18">
        <f>VLOOKUP(F129,'[1]2014'!$F$13:$K$410,6,FALSE)</f>
        <v>0</v>
      </c>
      <c r="N129" s="23">
        <f>VLOOKUP(F129,'[1]2015-2016'!$F$13:$J$413,5,FALSE)</f>
        <v>0</v>
      </c>
      <c r="O129" s="15">
        <f>VLOOKUP(F129,'[1]2015-2016'!$F$13:$M$414,8,FALSE)</f>
        <v>0</v>
      </c>
      <c r="T129" s="32">
        <v>0</v>
      </c>
      <c r="U129" s="1">
        <f t="shared" si="14"/>
        <v>0</v>
      </c>
      <c r="V129" s="33">
        <v>0</v>
      </c>
      <c r="W129" s="1">
        <f t="shared" si="15"/>
        <v>0</v>
      </c>
    </row>
    <row r="130" spans="1:23">
      <c r="A130" s="1" t="e">
        <f t="shared" si="13"/>
        <v>#REF!</v>
      </c>
      <c r="B130" s="16"/>
      <c r="C130" s="49" t="s">
        <v>233</v>
      </c>
      <c r="D130" s="50" t="s">
        <v>234</v>
      </c>
      <c r="E130" s="58"/>
      <c r="F130" s="58"/>
      <c r="G130" s="50"/>
      <c r="H130" s="18">
        <f t="shared" ref="H130" si="28">SUM(H132+H134+H178)</f>
        <v>2926976.817481766</v>
      </c>
      <c r="I130" s="18">
        <f t="shared" ref="I130:O130" si="29">SUM(I132+I134+I178)</f>
        <v>3259162</v>
      </c>
      <c r="J130" s="18">
        <f t="shared" si="29"/>
        <v>4022752</v>
      </c>
      <c r="K130" s="18">
        <f t="shared" si="29"/>
        <v>5583190</v>
      </c>
      <c r="L130" s="18">
        <f t="shared" si="29"/>
        <v>6217318</v>
      </c>
      <c r="M130" s="18">
        <f t="shared" si="29"/>
        <v>4553579</v>
      </c>
      <c r="N130" s="18">
        <f t="shared" si="29"/>
        <v>5784055</v>
      </c>
      <c r="O130" s="45">
        <f t="shared" si="29"/>
        <v>6201778.1490000002</v>
      </c>
      <c r="T130" s="54" t="e">
        <f t="shared" ref="T130" si="30">+SUM(T131,T139,T178)</f>
        <v>#REF!</v>
      </c>
      <c r="U130" s="1" t="e">
        <f t="shared" si="14"/>
        <v>#REF!</v>
      </c>
      <c r="V130" s="55">
        <f t="shared" ref="V130" si="31">+SUM(V131,V139,V178)</f>
        <v>2280813168.8999996</v>
      </c>
      <c r="W130" s="1">
        <f t="shared" si="15"/>
        <v>2280813.1688999995</v>
      </c>
    </row>
    <row r="131" spans="1:23" hidden="1">
      <c r="A131" s="1" t="e">
        <f t="shared" si="13"/>
        <v>#REF!</v>
      </c>
      <c r="B131" s="16"/>
      <c r="C131" s="50"/>
      <c r="D131" s="62" t="s">
        <v>235</v>
      </c>
      <c r="E131" s="63" t="s">
        <v>236</v>
      </c>
      <c r="F131" s="64"/>
      <c r="G131" s="65"/>
      <c r="H131" s="18" t="e">
        <f>VLOOKUP(E131,'[1]2010'!$E$12:$G$388,3,FALSE)</f>
        <v>#N/A</v>
      </c>
      <c r="I131" s="18" t="e">
        <f>VLOOKUP(F131,'[1]2010'!$E$12:$G$388,3,FALSE)</f>
        <v>#N/A</v>
      </c>
      <c r="J131" s="18" t="e">
        <f>VLOOKUP(F131,'[1]2011'!$F$13:$H$385,3,FALSE)</f>
        <v>#N/A</v>
      </c>
      <c r="K131" s="18" t="e">
        <f>VLOOKUP(F131,'[1]2012'!$E$12:$G$410,3,FALSE)</f>
        <v>#N/A</v>
      </c>
      <c r="L131" s="18" t="e">
        <f>VLOOKUP(F131,'[1]2013'!$F$13:$H$411,3,FALSE)</f>
        <v>#N/A</v>
      </c>
      <c r="M131" s="18" t="e">
        <f>VLOOKUP(F131,'[1]2014'!$F$13:$K$410,6,FALSE)</f>
        <v>#N/A</v>
      </c>
      <c r="N131" s="23" t="e">
        <f>VLOOKUP(F131,'[1]2015-2016'!$F$13:$J$413,5,FALSE)</f>
        <v>#N/A</v>
      </c>
      <c r="O131" s="66">
        <v>0</v>
      </c>
      <c r="T131" s="32">
        <v>0</v>
      </c>
      <c r="U131" s="1">
        <f t="shared" si="14"/>
        <v>0</v>
      </c>
      <c r="V131" s="67">
        <f t="shared" ref="V131" si="32">+SUM(V132,V134)</f>
        <v>0</v>
      </c>
      <c r="W131" s="1">
        <f t="shared" si="15"/>
        <v>0</v>
      </c>
    </row>
    <row r="132" spans="1:23" outlineLevel="3">
      <c r="A132" s="1" t="e">
        <f t="shared" si="13"/>
        <v>#REF!</v>
      </c>
      <c r="B132" s="16"/>
      <c r="C132" s="50"/>
      <c r="D132" s="50"/>
      <c r="E132" s="52" t="s">
        <v>237</v>
      </c>
      <c r="F132" s="50"/>
      <c r="G132" s="59"/>
      <c r="H132" s="18">
        <v>0</v>
      </c>
      <c r="I132" s="18">
        <v>0</v>
      </c>
      <c r="J132" s="18">
        <v>0</v>
      </c>
      <c r="K132" s="18">
        <v>0</v>
      </c>
      <c r="L132" s="18">
        <v>0</v>
      </c>
      <c r="M132" s="18">
        <v>0</v>
      </c>
      <c r="N132" s="18">
        <v>0</v>
      </c>
      <c r="O132" s="45">
        <v>0</v>
      </c>
      <c r="T132" s="32">
        <v>0</v>
      </c>
      <c r="U132" s="1">
        <f t="shared" si="14"/>
        <v>0</v>
      </c>
      <c r="V132" s="40">
        <f t="shared" ref="V132" si="33">+V133</f>
        <v>0</v>
      </c>
      <c r="W132" s="1">
        <f t="shared" si="15"/>
        <v>0</v>
      </c>
    </row>
    <row r="133" spans="1:23" outlineLevel="4">
      <c r="A133" s="1" t="e">
        <f t="shared" si="13"/>
        <v>#REF!</v>
      </c>
      <c r="B133" s="16"/>
      <c r="C133" s="50"/>
      <c r="D133" s="50"/>
      <c r="E133" s="58"/>
      <c r="F133" s="49" t="s">
        <v>238</v>
      </c>
      <c r="G133" s="57" t="s">
        <v>239</v>
      </c>
      <c r="H133" s="18">
        <v>0</v>
      </c>
      <c r="I133" s="18">
        <v>0</v>
      </c>
      <c r="J133" s="18">
        <f>VLOOKUP(F133,'[1]2011'!$F$13:$H$385,3,FALSE)</f>
        <v>0</v>
      </c>
      <c r="K133" s="18">
        <f>VLOOKUP(F133,'[1]2012'!$E$12:$G$410,3,FALSE)</f>
        <v>0</v>
      </c>
      <c r="L133" s="18">
        <f>VLOOKUP(F133,'[1]2013'!$F$13:$H$411,3,FALSE)</f>
        <v>0</v>
      </c>
      <c r="M133" s="18">
        <f>VLOOKUP(F133,'[1]2014'!$F$13:$K$410,6,FALSE)</f>
        <v>0</v>
      </c>
      <c r="N133" s="23">
        <f>VLOOKUP(F133,'[1]2015-2016'!$F$13:$J$413,5,FALSE)</f>
        <v>0</v>
      </c>
      <c r="O133" s="15">
        <v>0</v>
      </c>
      <c r="T133" s="32">
        <v>0</v>
      </c>
      <c r="U133" s="1">
        <f t="shared" si="14"/>
        <v>0</v>
      </c>
      <c r="V133" s="33">
        <v>0</v>
      </c>
      <c r="W133" s="1">
        <f t="shared" si="15"/>
        <v>0</v>
      </c>
    </row>
    <row r="134" spans="1:23" outlineLevel="3">
      <c r="A134" s="1" t="e">
        <f t="shared" si="13"/>
        <v>#REF!</v>
      </c>
      <c r="B134" s="16"/>
      <c r="C134" s="50"/>
      <c r="D134" s="50"/>
      <c r="E134" s="51" t="s">
        <v>240</v>
      </c>
      <c r="F134" s="50"/>
      <c r="G134" s="59"/>
      <c r="H134" s="18">
        <v>227</v>
      </c>
      <c r="I134" s="18">
        <v>52</v>
      </c>
      <c r="J134" s="18">
        <v>47036</v>
      </c>
      <c r="K134" s="18">
        <v>2</v>
      </c>
      <c r="L134" s="18">
        <v>0</v>
      </c>
      <c r="M134" s="18">
        <v>144</v>
      </c>
      <c r="N134" s="18">
        <v>0</v>
      </c>
      <c r="O134" s="45">
        <v>0</v>
      </c>
      <c r="T134" s="32">
        <v>0</v>
      </c>
      <c r="U134" s="1">
        <f t="shared" si="14"/>
        <v>0</v>
      </c>
      <c r="V134" s="40">
        <f t="shared" ref="V134" si="34">SUM(V135:V138)</f>
        <v>0</v>
      </c>
      <c r="W134" s="1">
        <f t="shared" si="15"/>
        <v>0</v>
      </c>
    </row>
    <row r="135" spans="1:23" outlineLevel="4">
      <c r="A135" s="1" t="e">
        <f t="shared" si="13"/>
        <v>#REF!</v>
      </c>
      <c r="B135" s="16"/>
      <c r="C135" s="50"/>
      <c r="D135" s="50"/>
      <c r="E135" s="51"/>
      <c r="F135" s="49" t="s">
        <v>241</v>
      </c>
      <c r="G135" s="57" t="s">
        <v>242</v>
      </c>
      <c r="H135" s="18">
        <f>VLOOKUP('Resumen '!F135,'[1]2009'!$E$12:$G$369,3,FALSE)</f>
        <v>0</v>
      </c>
      <c r="I135" s="18">
        <v>0</v>
      </c>
      <c r="J135" s="18">
        <f>VLOOKUP(F135,'[1]2011'!$F$13:$H$385,3,FALSE)</f>
        <v>0</v>
      </c>
      <c r="K135" s="18">
        <f>VLOOKUP(F135,'[1]2012'!$E$12:$G$410,3,FALSE)</f>
        <v>0</v>
      </c>
      <c r="L135" s="18">
        <f>VLOOKUP(F135,'[1]2013'!$F$13:$H$411,3,FALSE)</f>
        <v>0</v>
      </c>
      <c r="M135" s="18">
        <f>VLOOKUP(F135,'[1]2014'!$F$13:$K$410,6,FALSE)</f>
        <v>0</v>
      </c>
      <c r="N135" s="23">
        <f>VLOOKUP(F135,'[1]2015-2016'!$F$13:$J$413,5,FALSE)</f>
        <v>0</v>
      </c>
      <c r="O135" s="15">
        <f>VLOOKUP(F135,'[1]2015-2016'!$F$13:$M$414,8,FALSE)</f>
        <v>0</v>
      </c>
      <c r="T135" s="32">
        <v>0</v>
      </c>
      <c r="U135" s="1">
        <f t="shared" si="14"/>
        <v>0</v>
      </c>
      <c r="V135" s="33">
        <v>0</v>
      </c>
      <c r="W135" s="1">
        <f t="shared" si="15"/>
        <v>0</v>
      </c>
    </row>
    <row r="136" spans="1:23" outlineLevel="4">
      <c r="A136" s="1" t="e">
        <f t="shared" si="13"/>
        <v>#REF!</v>
      </c>
      <c r="B136" s="16"/>
      <c r="C136" s="50"/>
      <c r="D136" s="50"/>
      <c r="E136" s="58"/>
      <c r="F136" s="49" t="s">
        <v>243</v>
      </c>
      <c r="G136" s="52" t="s">
        <v>244</v>
      </c>
      <c r="H136" s="18">
        <f>VLOOKUP('Resumen '!F136,'[1]2009'!$E$12:$G$369,3,FALSE)</f>
        <v>0</v>
      </c>
      <c r="I136" s="18">
        <f>VLOOKUP(F136,'[1]2010'!$E$12:$G$388,3,FALSE)</f>
        <v>0</v>
      </c>
      <c r="J136" s="18">
        <f>VLOOKUP(F136,'[1]2011'!$F$13:$H$385,3,FALSE)</f>
        <v>0</v>
      </c>
      <c r="K136" s="18">
        <f>VLOOKUP(F136,'[1]2012'!$E$12:$G$410,3,FALSE)</f>
        <v>0</v>
      </c>
      <c r="L136" s="18">
        <f>VLOOKUP(F136,'[1]2013'!$F$13:$H$411,3,FALSE)</f>
        <v>0</v>
      </c>
      <c r="M136" s="18">
        <f>VLOOKUP(F136,'[1]2014'!$F$13:$K$410,6,FALSE)</f>
        <v>0</v>
      </c>
      <c r="N136" s="23">
        <f>VLOOKUP(F136,'[1]2015-2016'!$F$13:$J$413,5,FALSE)</f>
        <v>0</v>
      </c>
      <c r="O136" s="15">
        <f>VLOOKUP(F136,'[1]2015-2016'!$F$13:$M$414,8,FALSE)</f>
        <v>0</v>
      </c>
      <c r="T136" s="32" t="e">
        <f>VLOOKUP(R136,#REF!,7,FALSE)</f>
        <v>#REF!</v>
      </c>
      <c r="U136" s="1" t="e">
        <f t="shared" si="14"/>
        <v>#REF!</v>
      </c>
      <c r="V136" s="33">
        <f t="shared" ref="V136:V179" si="35">AG136</f>
        <v>0</v>
      </c>
      <c r="W136" s="1">
        <f t="shared" si="15"/>
        <v>0</v>
      </c>
    </row>
    <row r="137" spans="1:23" outlineLevel="5" collapsed="1">
      <c r="A137" s="1" t="e">
        <f t="shared" ref="A137:A200" si="36">+A136+1</f>
        <v>#REF!</v>
      </c>
      <c r="B137" s="16"/>
      <c r="C137" s="50"/>
      <c r="D137" s="50"/>
      <c r="E137" s="58"/>
      <c r="F137" s="49" t="s">
        <v>245</v>
      </c>
      <c r="G137" s="52" t="s">
        <v>246</v>
      </c>
      <c r="H137" s="18">
        <f>VLOOKUP('Resumen '!F137,'[1]2009'!$E$12:$G$369,3,FALSE)</f>
        <v>0</v>
      </c>
      <c r="I137" s="18">
        <f>VLOOKUP(F137,'[1]2010'!$E$12:$G$388,3,FALSE)</f>
        <v>0</v>
      </c>
      <c r="J137" s="18">
        <f>VLOOKUP(F137,'[1]2011'!$F$13:$H$385,3,FALSE)</f>
        <v>0</v>
      </c>
      <c r="K137" s="18">
        <f>VLOOKUP(F137,'[1]2012'!$E$12:$G$410,3,FALSE)</f>
        <v>0</v>
      </c>
      <c r="L137" s="18">
        <f>VLOOKUP(F137,'[1]2013'!$F$13:$H$411,3,FALSE)</f>
        <v>0</v>
      </c>
      <c r="M137" s="18">
        <f>VLOOKUP(F137,'[1]2014'!$F$13:$K$410,6,FALSE)</f>
        <v>0</v>
      </c>
      <c r="N137" s="23">
        <f>VLOOKUP(F137,'[1]2015-2016'!$F$13:$J$413,5,FALSE)</f>
        <v>0</v>
      </c>
      <c r="O137" s="15">
        <f>VLOOKUP(F137,'[1]2015-2016'!$F$13:$M$414,8,FALSE)</f>
        <v>0</v>
      </c>
      <c r="T137" s="32">
        <v>0</v>
      </c>
      <c r="U137" s="1">
        <f t="shared" si="14"/>
        <v>0</v>
      </c>
      <c r="V137" s="33">
        <v>0</v>
      </c>
      <c r="W137" s="1">
        <f t="shared" si="15"/>
        <v>0</v>
      </c>
    </row>
    <row r="138" spans="1:23" outlineLevel="5">
      <c r="A138" s="1" t="e">
        <f t="shared" si="36"/>
        <v>#REF!</v>
      </c>
      <c r="B138" s="16"/>
      <c r="C138" s="50"/>
      <c r="D138" s="50"/>
      <c r="E138" s="68"/>
      <c r="F138" s="49" t="s">
        <v>217</v>
      </c>
      <c r="G138" s="51" t="s">
        <v>247</v>
      </c>
      <c r="H138" s="18">
        <f>VLOOKUP('Resumen '!F138,'[1]2009'!$E$12:$G$369,3,FALSE)</f>
        <v>0</v>
      </c>
      <c r="I138" s="18">
        <f>VLOOKUP(F138,'[1]2010'!$E$12:$G$388,3,FALSE)</f>
        <v>0</v>
      </c>
      <c r="J138" s="18">
        <f>VLOOKUP(F138,'[1]2011'!$F$13:$H$385,3,FALSE)</f>
        <v>0</v>
      </c>
      <c r="K138" s="18">
        <f>VLOOKUP(F138,'[1]2012'!$E$12:$G$410,3,FALSE)</f>
        <v>0</v>
      </c>
      <c r="L138" s="18">
        <f>VLOOKUP(F138,'[1]2013'!$F$13:$H$411,3,FALSE)</f>
        <v>0</v>
      </c>
      <c r="M138" s="18">
        <f>VLOOKUP(F138,'[1]2014'!$F$13:$K$410,6,FALSE)</f>
        <v>0</v>
      </c>
      <c r="N138" s="23">
        <f>VLOOKUP(F138,'[1]2015-2016'!$F$13:$J$413,5,FALSE)</f>
        <v>0</v>
      </c>
      <c r="O138" s="15">
        <f>VLOOKUP(F138,'[1]2015-2016'!$F$13:$M$414,8,FALSE)</f>
        <v>0</v>
      </c>
      <c r="T138" s="32">
        <v>0</v>
      </c>
      <c r="U138" s="1">
        <f t="shared" ref="U138:U201" si="37">T138/1000</f>
        <v>0</v>
      </c>
      <c r="V138" s="33">
        <v>0</v>
      </c>
      <c r="W138" s="1">
        <f t="shared" ref="W138:W201" si="38">V138/1000</f>
        <v>0</v>
      </c>
    </row>
    <row r="139" spans="1:23" hidden="1">
      <c r="A139" s="1" t="e">
        <f t="shared" si="36"/>
        <v>#REF!</v>
      </c>
      <c r="B139" s="16"/>
      <c r="C139" s="50"/>
      <c r="D139" s="62" t="s">
        <v>235</v>
      </c>
      <c r="E139" s="63" t="s">
        <v>248</v>
      </c>
      <c r="F139" s="64"/>
      <c r="G139" s="65"/>
      <c r="H139" s="18" t="e">
        <f>VLOOKUP('Resumen '!F139,'[1]2009'!$E$12:$G$369,3,FALSE)</f>
        <v>#N/A</v>
      </c>
      <c r="I139" s="18" t="e">
        <f>VLOOKUP(F139,'[1]2010'!$E$12:$G$388,3,FALSE)</f>
        <v>#N/A</v>
      </c>
      <c r="J139" s="18" t="e">
        <f>VLOOKUP(F139,'[1]2011'!$F$13:$H$385,3,FALSE)</f>
        <v>#N/A</v>
      </c>
      <c r="K139" s="18" t="e">
        <f>VLOOKUP(F139,'[1]2012'!$E$12:$G$410,3,FALSE)</f>
        <v>#N/A</v>
      </c>
      <c r="L139" s="18" t="e">
        <f>VLOOKUP(F139,'[1]2013'!$F$13:$H$411,3,FALSE)</f>
        <v>#N/A</v>
      </c>
      <c r="M139" s="18" t="e">
        <f>VLOOKUP(F139,'[1]2014'!$F$13:$K$410,6,FALSE)</f>
        <v>#N/A</v>
      </c>
      <c r="N139" s="23" t="e">
        <f>VLOOKUP(F139,'[1]2015-2016'!$F$13:$J$413,5,FALSE)</f>
        <v>#N/A</v>
      </c>
      <c r="O139" s="15" t="e">
        <f>VLOOKUP(F139,'[1]2015-2016'!$F$13:$M$414,8,FALSE)</f>
        <v>#N/A</v>
      </c>
      <c r="T139" s="32">
        <v>0</v>
      </c>
      <c r="U139" s="1">
        <f t="shared" si="37"/>
        <v>0</v>
      </c>
      <c r="V139" s="67">
        <f t="shared" ref="V139" si="39">SUM(V140:V177)</f>
        <v>0</v>
      </c>
      <c r="W139" s="1">
        <f t="shared" si="38"/>
        <v>0</v>
      </c>
    </row>
    <row r="140" spans="1:23" outlineLevel="4">
      <c r="A140" s="1" t="e">
        <f t="shared" si="36"/>
        <v>#REF!</v>
      </c>
      <c r="B140" s="16"/>
      <c r="C140" s="50"/>
      <c r="D140" s="50"/>
      <c r="E140" s="49"/>
      <c r="F140" s="49" t="s">
        <v>249</v>
      </c>
      <c r="G140" s="52" t="s">
        <v>250</v>
      </c>
      <c r="H140" s="18">
        <f>VLOOKUP('Resumen '!F140,'[1]2009'!$E$12:$G$369,3,FALSE)</f>
        <v>0</v>
      </c>
      <c r="I140" s="18">
        <f>VLOOKUP(F140,'[1]2010'!$E$12:$G$388,3,FALSE)</f>
        <v>0</v>
      </c>
      <c r="J140" s="18">
        <f>VLOOKUP(F140,'[1]2011'!$F$13:$H$385,3,FALSE)</f>
        <v>0</v>
      </c>
      <c r="K140" s="18">
        <f>VLOOKUP(F140,'[1]2012'!$E$12:$G$410,3,FALSE)</f>
        <v>0</v>
      </c>
      <c r="L140" s="18">
        <f>VLOOKUP(F140,'[1]2013'!$F$13:$H$411,3,FALSE)</f>
        <v>0</v>
      </c>
      <c r="M140" s="18">
        <f>VLOOKUP(F140,'[1]2014'!$F$13:$K$410,6,FALSE)</f>
        <v>0</v>
      </c>
      <c r="N140" s="23">
        <f>VLOOKUP(F140,'[1]2015-2016'!$F$13:$J$413,5,FALSE)</f>
        <v>0</v>
      </c>
      <c r="O140" s="15">
        <f>VLOOKUP(F140,'[1]2015-2016'!$F$13:$M$414,8,FALSE)</f>
        <v>0</v>
      </c>
      <c r="T140" s="32">
        <v>0</v>
      </c>
      <c r="U140" s="1">
        <f t="shared" si="37"/>
        <v>0</v>
      </c>
      <c r="V140" s="33">
        <v>0</v>
      </c>
      <c r="W140" s="1">
        <f t="shared" si="38"/>
        <v>0</v>
      </c>
    </row>
    <row r="141" spans="1:23" outlineLevel="5">
      <c r="A141" s="1" t="e">
        <f t="shared" si="36"/>
        <v>#REF!</v>
      </c>
      <c r="B141" s="16"/>
      <c r="C141" s="50"/>
      <c r="D141" s="50"/>
      <c r="E141" s="58"/>
      <c r="F141" s="49" t="s">
        <v>251</v>
      </c>
      <c r="G141" s="51" t="s">
        <v>252</v>
      </c>
      <c r="H141" s="18">
        <f>VLOOKUP('Resumen '!F141,'[1]2009'!$E$12:$G$369,3,FALSE)</f>
        <v>0</v>
      </c>
      <c r="I141" s="18">
        <v>0</v>
      </c>
      <c r="J141" s="18">
        <f>VLOOKUP(F141,'[1]2011'!$F$13:$H$385,3,FALSE)</f>
        <v>0</v>
      </c>
      <c r="K141" s="18">
        <f>VLOOKUP(F141,'[1]2012'!$E$12:$G$410,3,FALSE)</f>
        <v>0</v>
      </c>
      <c r="L141" s="18">
        <f>VLOOKUP(F141,'[1]2013'!$F$13:$H$411,3,FALSE)</f>
        <v>0</v>
      </c>
      <c r="M141" s="18">
        <f>VLOOKUP(F141,'[1]2014'!$F$13:$K$410,6,FALSE)</f>
        <v>0</v>
      </c>
      <c r="N141" s="23">
        <f>VLOOKUP(F141,'[1]2015-2016'!$F$13:$J$413,5,FALSE)</f>
        <v>0</v>
      </c>
      <c r="O141" s="15">
        <v>0</v>
      </c>
      <c r="T141" s="32">
        <v>0</v>
      </c>
      <c r="U141" s="1">
        <f t="shared" si="37"/>
        <v>0</v>
      </c>
      <c r="V141" s="33">
        <v>0</v>
      </c>
      <c r="W141" s="1">
        <f t="shared" si="38"/>
        <v>0</v>
      </c>
    </row>
    <row r="142" spans="1:23" outlineLevel="5">
      <c r="A142" s="1" t="e">
        <f t="shared" si="36"/>
        <v>#REF!</v>
      </c>
      <c r="B142" s="16"/>
      <c r="C142" s="50"/>
      <c r="D142" s="50"/>
      <c r="E142" s="58"/>
      <c r="F142" s="49" t="s">
        <v>253</v>
      </c>
      <c r="G142" s="51" t="s">
        <v>254</v>
      </c>
      <c r="H142" s="18">
        <v>0</v>
      </c>
      <c r="I142" s="18">
        <v>0</v>
      </c>
      <c r="J142" s="18">
        <v>0</v>
      </c>
      <c r="K142" s="18">
        <f>VLOOKUP(F142,'[1]2012'!$E$12:$G$410,3,FALSE)</f>
        <v>0</v>
      </c>
      <c r="L142" s="18">
        <f>VLOOKUP(F142,'[1]2013'!$F$13:$H$411,3,FALSE)</f>
        <v>0</v>
      </c>
      <c r="M142" s="18">
        <v>0</v>
      </c>
      <c r="N142" s="23">
        <f>VLOOKUP(F142,'[1]2015-2016'!$F$13:$J$413,5,FALSE)</f>
        <v>0</v>
      </c>
      <c r="O142" s="15">
        <v>0</v>
      </c>
      <c r="T142" s="32">
        <v>0</v>
      </c>
      <c r="U142" s="1">
        <f t="shared" si="37"/>
        <v>0</v>
      </c>
      <c r="V142" s="33">
        <v>0</v>
      </c>
      <c r="W142" s="1">
        <f t="shared" si="38"/>
        <v>0</v>
      </c>
    </row>
    <row r="143" spans="1:23" outlineLevel="5">
      <c r="A143" s="1" t="e">
        <f t="shared" si="36"/>
        <v>#REF!</v>
      </c>
      <c r="B143" s="16"/>
      <c r="C143" s="50"/>
      <c r="D143" s="50"/>
      <c r="E143" s="58"/>
      <c r="F143" s="49" t="s">
        <v>255</v>
      </c>
      <c r="G143" s="51" t="s">
        <v>256</v>
      </c>
      <c r="H143" s="18">
        <f>VLOOKUP('Resumen '!F143,'[1]2009'!$E$12:$G$369,3,FALSE)</f>
        <v>0</v>
      </c>
      <c r="I143" s="18">
        <v>0</v>
      </c>
      <c r="J143" s="18">
        <f>VLOOKUP(F143,'[1]2011'!$F$13:$H$385,3,FALSE)</f>
        <v>0</v>
      </c>
      <c r="K143" s="18">
        <f>VLOOKUP(F143,'[1]2012'!$E$12:$G$410,3,FALSE)</f>
        <v>0</v>
      </c>
      <c r="L143" s="18">
        <f>VLOOKUP(F143,'[1]2013'!$F$13:$H$411,3,FALSE)</f>
        <v>0</v>
      </c>
      <c r="M143" s="18">
        <f>VLOOKUP(F143,'[1]2014'!$F$13:$K$410,6,FALSE)</f>
        <v>0</v>
      </c>
      <c r="N143" s="23">
        <f>VLOOKUP(F143,'[1]2015-2016'!$F$13:$J$413,5,FALSE)</f>
        <v>0</v>
      </c>
      <c r="O143" s="15">
        <v>0</v>
      </c>
      <c r="T143" s="32">
        <v>0</v>
      </c>
      <c r="U143" s="1">
        <f t="shared" si="37"/>
        <v>0</v>
      </c>
      <c r="V143" s="33">
        <v>0</v>
      </c>
      <c r="W143" s="1">
        <f t="shared" si="38"/>
        <v>0</v>
      </c>
    </row>
    <row r="144" spans="1:23" outlineLevel="5" collapsed="1">
      <c r="A144" s="1" t="e">
        <f t="shared" si="36"/>
        <v>#REF!</v>
      </c>
      <c r="B144" s="16"/>
      <c r="C144" s="50"/>
      <c r="D144" s="50"/>
      <c r="E144" s="58"/>
      <c r="F144" s="49" t="s">
        <v>257</v>
      </c>
      <c r="G144" s="51" t="s">
        <v>258</v>
      </c>
      <c r="H144" s="18">
        <f>VLOOKUP('Resumen '!F144,'[1]2009'!$E$12:$G$369,3,FALSE)</f>
        <v>0</v>
      </c>
      <c r="I144" s="18">
        <v>0</v>
      </c>
      <c r="J144" s="18">
        <f>VLOOKUP(F144,'[1]2011'!$F$13:$H$385,3,FALSE)</f>
        <v>0</v>
      </c>
      <c r="K144" s="18">
        <f>VLOOKUP(F144,'[1]2012'!$E$12:$G$410,3,FALSE)</f>
        <v>0</v>
      </c>
      <c r="L144" s="18">
        <f>VLOOKUP(F144,'[1]2013'!$F$13:$H$411,3,FALSE)</f>
        <v>0</v>
      </c>
      <c r="M144" s="18">
        <f>VLOOKUP(F144,'[1]2014'!$F$13:$K$410,6,FALSE)</f>
        <v>0</v>
      </c>
      <c r="N144" s="23">
        <f>VLOOKUP(F144,'[1]2015-2016'!$F$13:$J$413,5,FALSE)</f>
        <v>0</v>
      </c>
      <c r="O144" s="15">
        <v>0</v>
      </c>
      <c r="T144" s="32">
        <v>0</v>
      </c>
      <c r="U144" s="1">
        <f t="shared" si="37"/>
        <v>0</v>
      </c>
      <c r="V144" s="33">
        <v>0</v>
      </c>
      <c r="W144" s="1">
        <f t="shared" si="38"/>
        <v>0</v>
      </c>
    </row>
    <row r="145" spans="1:23" outlineLevel="5">
      <c r="A145" s="1" t="e">
        <f t="shared" si="36"/>
        <v>#REF!</v>
      </c>
      <c r="B145" s="16"/>
      <c r="C145" s="50"/>
      <c r="D145" s="50"/>
      <c r="E145" s="58"/>
      <c r="F145" s="49" t="s">
        <v>259</v>
      </c>
      <c r="G145" s="51" t="s">
        <v>260</v>
      </c>
      <c r="H145" s="18">
        <f>VLOOKUP('Resumen '!F145,'[1]2009'!$E$12:$G$369,3,FALSE)</f>
        <v>0</v>
      </c>
      <c r="I145" s="18">
        <f>VLOOKUP(F145,'[1]2010'!$E$12:$G$388,3,FALSE)</f>
        <v>0</v>
      </c>
      <c r="J145" s="18">
        <f>VLOOKUP(F145,'[1]2011'!$F$13:$H$385,3,FALSE)</f>
        <v>0</v>
      </c>
      <c r="K145" s="18">
        <f>VLOOKUP(F145,'[1]2012'!$E$12:$G$410,3,FALSE)</f>
        <v>0</v>
      </c>
      <c r="L145" s="18">
        <f>VLOOKUP(F145,'[1]2013'!$F$13:$H$411,3,FALSE)</f>
        <v>0</v>
      </c>
      <c r="M145" s="18">
        <f>VLOOKUP(F145,'[1]2014'!$F$13:$K$410,6,FALSE)</f>
        <v>0</v>
      </c>
      <c r="N145" s="23">
        <f>VLOOKUP(F145,'[1]2015-2016'!$F$13:$J$413,5,FALSE)</f>
        <v>0</v>
      </c>
      <c r="O145" s="15">
        <v>0</v>
      </c>
      <c r="T145" s="32">
        <v>0</v>
      </c>
      <c r="U145" s="1">
        <f t="shared" si="37"/>
        <v>0</v>
      </c>
      <c r="V145" s="33">
        <v>0</v>
      </c>
      <c r="W145" s="1">
        <f t="shared" si="38"/>
        <v>0</v>
      </c>
    </row>
    <row r="146" spans="1:23" outlineLevel="5">
      <c r="A146" s="1" t="e">
        <f t="shared" si="36"/>
        <v>#REF!</v>
      </c>
      <c r="B146" s="16"/>
      <c r="C146" s="50"/>
      <c r="D146" s="50"/>
      <c r="E146" s="58"/>
      <c r="F146" s="49" t="s">
        <v>261</v>
      </c>
      <c r="G146" s="51" t="s">
        <v>262</v>
      </c>
      <c r="H146" s="18">
        <v>0</v>
      </c>
      <c r="I146" s="18">
        <v>0</v>
      </c>
      <c r="J146" s="18">
        <v>0</v>
      </c>
      <c r="K146" s="18">
        <f>VLOOKUP(F146,'[1]2012'!$E$12:$G$410,3,FALSE)</f>
        <v>0</v>
      </c>
      <c r="L146" s="18">
        <f>VLOOKUP(F146,'[1]2013'!$F$13:$H$411,3,FALSE)</f>
        <v>0</v>
      </c>
      <c r="M146" s="18">
        <f>VLOOKUP(F146,'[1]2014'!$F$13:$K$410,6,FALSE)</f>
        <v>0</v>
      </c>
      <c r="N146" s="23">
        <f>VLOOKUP(F146,'[1]2015-2016'!$F$13:$J$413,5,FALSE)</f>
        <v>0</v>
      </c>
      <c r="O146" s="15">
        <v>0</v>
      </c>
      <c r="T146" s="32">
        <v>0</v>
      </c>
      <c r="U146" s="1">
        <f t="shared" si="37"/>
        <v>0</v>
      </c>
      <c r="V146" s="33">
        <v>0</v>
      </c>
      <c r="W146" s="1">
        <f t="shared" si="38"/>
        <v>0</v>
      </c>
    </row>
    <row r="147" spans="1:23" outlineLevel="4">
      <c r="A147" s="1" t="e">
        <f t="shared" si="36"/>
        <v>#REF!</v>
      </c>
      <c r="B147" s="16"/>
      <c r="C147" s="50"/>
      <c r="D147" s="50"/>
      <c r="E147" s="58"/>
      <c r="F147" s="60"/>
      <c r="G147" s="51" t="s">
        <v>263</v>
      </c>
      <c r="H147" s="18">
        <v>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23">
        <v>0</v>
      </c>
      <c r="O147" s="15">
        <v>0</v>
      </c>
      <c r="T147" s="32" t="e">
        <f>VLOOKUP(R147,#REF!,7,FALSE)</f>
        <v>#REF!</v>
      </c>
      <c r="U147" s="1" t="e">
        <f t="shared" si="37"/>
        <v>#REF!</v>
      </c>
      <c r="V147" s="33">
        <f t="shared" si="35"/>
        <v>0</v>
      </c>
      <c r="W147" s="1">
        <f t="shared" si="38"/>
        <v>0</v>
      </c>
    </row>
    <row r="148" spans="1:23" outlineLevel="5">
      <c r="A148" s="1" t="e">
        <f t="shared" si="36"/>
        <v>#REF!</v>
      </c>
      <c r="B148" s="16"/>
      <c r="C148" s="50"/>
      <c r="D148" s="50"/>
      <c r="E148" s="58"/>
      <c r="F148" s="49" t="s">
        <v>264</v>
      </c>
      <c r="G148" s="51" t="s">
        <v>265</v>
      </c>
      <c r="H148" s="18">
        <v>0</v>
      </c>
      <c r="I148" s="18">
        <f>VLOOKUP(F148,'[1]2010'!$E$12:$G$388,3,FALSE)</f>
        <v>0</v>
      </c>
      <c r="J148" s="18">
        <v>0</v>
      </c>
      <c r="K148" s="18">
        <f>VLOOKUP(F148,'[1]2012'!$E$12:$G$410,3,FALSE)</f>
        <v>0</v>
      </c>
      <c r="L148" s="18">
        <f>VLOOKUP(F148,'[1]2013'!$F$13:$H$411,3,FALSE)</f>
        <v>0</v>
      </c>
      <c r="M148" s="18">
        <f>VLOOKUP(F148,'[1]2014'!$F$13:$K$410,6,FALSE)</f>
        <v>0</v>
      </c>
      <c r="N148" s="23">
        <f>VLOOKUP(F148,'[1]2015-2016'!$F$13:$J$413,5,FALSE)</f>
        <v>0</v>
      </c>
      <c r="O148" s="15">
        <v>0</v>
      </c>
      <c r="T148" s="32">
        <v>0</v>
      </c>
      <c r="U148" s="1">
        <f t="shared" si="37"/>
        <v>0</v>
      </c>
      <c r="V148" s="33">
        <v>0</v>
      </c>
      <c r="W148" s="1">
        <f t="shared" si="38"/>
        <v>0</v>
      </c>
    </row>
    <row r="149" spans="1:23" outlineLevel="5">
      <c r="A149" s="1" t="e">
        <f t="shared" si="36"/>
        <v>#REF!</v>
      </c>
      <c r="B149" s="16"/>
      <c r="C149" s="50"/>
      <c r="D149" s="50"/>
      <c r="E149" s="58"/>
      <c r="F149" s="60"/>
      <c r="G149" s="51" t="s">
        <v>266</v>
      </c>
      <c r="H149" s="18">
        <v>0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23">
        <v>0</v>
      </c>
      <c r="O149" s="15">
        <v>0</v>
      </c>
      <c r="T149" s="32" t="e">
        <f>VLOOKUP(R149,#REF!,7,FALSE)</f>
        <v>#REF!</v>
      </c>
      <c r="U149" s="1" t="e">
        <f t="shared" si="37"/>
        <v>#REF!</v>
      </c>
      <c r="V149" s="33">
        <f t="shared" si="35"/>
        <v>0</v>
      </c>
      <c r="W149" s="1">
        <f t="shared" si="38"/>
        <v>0</v>
      </c>
    </row>
    <row r="150" spans="1:23" outlineLevel="5">
      <c r="A150" s="1" t="e">
        <f t="shared" si="36"/>
        <v>#REF!</v>
      </c>
      <c r="B150" s="16"/>
      <c r="C150" s="50"/>
      <c r="D150" s="50"/>
      <c r="E150" s="58"/>
      <c r="F150" s="49" t="s">
        <v>267</v>
      </c>
      <c r="G150" s="51" t="s">
        <v>268</v>
      </c>
      <c r="H150" s="18">
        <f>VLOOKUP('Resumen '!F150,'[1]2009'!$E$12:$G$369,3,FALSE)</f>
        <v>0</v>
      </c>
      <c r="I150" s="18">
        <f>VLOOKUP(F150,'[1]2010'!$E$12:$G$388,3,FALSE)</f>
        <v>0</v>
      </c>
      <c r="J150" s="18">
        <f>VLOOKUP(F150,'[1]2011'!$F$13:$H$385,3,FALSE)</f>
        <v>0</v>
      </c>
      <c r="K150" s="18">
        <f>VLOOKUP(F150,'[1]2012'!$E$12:$G$410,3,FALSE)</f>
        <v>0</v>
      </c>
      <c r="L150" s="18">
        <f>VLOOKUP(F150,'[1]2013'!$F$13:$H$411,3,FALSE)</f>
        <v>0</v>
      </c>
      <c r="M150" s="18">
        <f>VLOOKUP(F150,'[1]2014'!$F$13:$K$410,6,FALSE)</f>
        <v>0</v>
      </c>
      <c r="N150" s="23">
        <f>VLOOKUP(F150,'[1]2015-2016'!$F$13:$J$413,5,FALSE)</f>
        <v>0</v>
      </c>
      <c r="O150" s="15">
        <v>0</v>
      </c>
      <c r="T150" s="32">
        <v>0</v>
      </c>
      <c r="U150" s="1">
        <f t="shared" si="37"/>
        <v>0</v>
      </c>
      <c r="V150" s="33">
        <v>0</v>
      </c>
      <c r="W150" s="1">
        <f t="shared" si="38"/>
        <v>0</v>
      </c>
    </row>
    <row r="151" spans="1:23" outlineLevel="5">
      <c r="A151" s="1" t="e">
        <f t="shared" si="36"/>
        <v>#REF!</v>
      </c>
      <c r="B151" s="16"/>
      <c r="C151" s="50"/>
      <c r="D151" s="50"/>
      <c r="E151" s="58"/>
      <c r="F151" s="49" t="s">
        <v>269</v>
      </c>
      <c r="G151" s="52" t="s">
        <v>270</v>
      </c>
      <c r="H151" s="18">
        <v>0</v>
      </c>
      <c r="I151" s="18">
        <f>VLOOKUP(F151,'[1]2010'!$E$12:$G$388,3,FALSE)</f>
        <v>0</v>
      </c>
      <c r="J151" s="18">
        <v>0</v>
      </c>
      <c r="K151" s="18">
        <f>VLOOKUP(F151,'[1]2012'!$E$12:$G$410,3,FALSE)</f>
        <v>0</v>
      </c>
      <c r="L151" s="18">
        <v>0</v>
      </c>
      <c r="M151" s="18">
        <f>VLOOKUP(F151,'[1]2014'!$F$13:$K$410,6,FALSE)</f>
        <v>0</v>
      </c>
      <c r="N151" s="23">
        <f>VLOOKUP(F151,'[1]2015-2016'!$F$13:$J$413,5,FALSE)</f>
        <v>0</v>
      </c>
      <c r="O151" s="15">
        <v>0</v>
      </c>
      <c r="T151" s="32">
        <v>0</v>
      </c>
      <c r="U151" s="1">
        <f t="shared" si="37"/>
        <v>0</v>
      </c>
      <c r="V151" s="33">
        <v>0</v>
      </c>
      <c r="W151" s="1">
        <f t="shared" si="38"/>
        <v>0</v>
      </c>
    </row>
    <row r="152" spans="1:23" outlineLevel="5">
      <c r="A152" s="1" t="e">
        <f t="shared" si="36"/>
        <v>#REF!</v>
      </c>
      <c r="B152" s="16"/>
      <c r="C152" s="50"/>
      <c r="D152" s="50"/>
      <c r="E152" s="58"/>
      <c r="F152" s="49" t="s">
        <v>271</v>
      </c>
      <c r="G152" s="52" t="s">
        <v>272</v>
      </c>
      <c r="H152" s="18">
        <v>0</v>
      </c>
      <c r="I152" s="18">
        <f>VLOOKUP(F152,'[1]2010'!$E$12:$G$388,3,FALSE)</f>
        <v>0</v>
      </c>
      <c r="J152" s="18">
        <v>0</v>
      </c>
      <c r="K152" s="18">
        <f>VLOOKUP(F152,'[1]2012'!$E$12:$G$410,3,FALSE)</f>
        <v>0</v>
      </c>
      <c r="L152" s="18">
        <f>VLOOKUP(F152,'[1]2013'!$F$13:$H$411,3,FALSE)</f>
        <v>0</v>
      </c>
      <c r="M152" s="18">
        <f>VLOOKUP(F152,'[1]2014'!$F$13:$K$410,6,FALSE)</f>
        <v>0</v>
      </c>
      <c r="N152" s="23">
        <f>VLOOKUP(F152,'[1]2015-2016'!$F$13:$J$413,5,FALSE)</f>
        <v>0</v>
      </c>
      <c r="O152" s="15">
        <v>0</v>
      </c>
      <c r="T152" s="32">
        <v>0</v>
      </c>
      <c r="U152" s="1">
        <f t="shared" si="37"/>
        <v>0</v>
      </c>
      <c r="V152" s="33">
        <v>0</v>
      </c>
      <c r="W152" s="1">
        <f t="shared" si="38"/>
        <v>0</v>
      </c>
    </row>
    <row r="153" spans="1:23" outlineLevel="5">
      <c r="A153" s="1" t="e">
        <f t="shared" si="36"/>
        <v>#REF!</v>
      </c>
      <c r="B153" s="16"/>
      <c r="C153" s="50"/>
      <c r="D153" s="50"/>
      <c r="E153" s="58"/>
      <c r="F153" s="60"/>
      <c r="G153" s="52" t="s">
        <v>273</v>
      </c>
      <c r="H153" s="18">
        <v>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23">
        <v>0</v>
      </c>
      <c r="O153" s="15">
        <v>0</v>
      </c>
      <c r="T153" s="32" t="e">
        <f>VLOOKUP(R153,#REF!,7,FALSE)</f>
        <v>#REF!</v>
      </c>
      <c r="U153" s="1" t="e">
        <f t="shared" si="37"/>
        <v>#REF!</v>
      </c>
      <c r="V153" s="33">
        <f t="shared" si="35"/>
        <v>0</v>
      </c>
      <c r="W153" s="1">
        <f t="shared" si="38"/>
        <v>0</v>
      </c>
    </row>
    <row r="154" spans="1:23" outlineLevel="5">
      <c r="A154" s="1" t="e">
        <f t="shared" si="36"/>
        <v>#REF!</v>
      </c>
      <c r="B154" s="16"/>
      <c r="C154" s="50"/>
      <c r="D154" s="50"/>
      <c r="E154" s="58"/>
      <c r="F154" s="49" t="s">
        <v>274</v>
      </c>
      <c r="G154" s="51" t="s">
        <v>275</v>
      </c>
      <c r="H154" s="18">
        <v>0</v>
      </c>
      <c r="I154" s="18">
        <v>0</v>
      </c>
      <c r="J154" s="18">
        <v>0</v>
      </c>
      <c r="K154" s="18">
        <v>0</v>
      </c>
      <c r="L154" s="18">
        <v>0</v>
      </c>
      <c r="M154" s="18">
        <f>VLOOKUP(F154,'[1]2014'!$F$13:$K$410,6,FALSE)</f>
        <v>0</v>
      </c>
      <c r="N154" s="23">
        <f>VLOOKUP(F154,'[1]2015-2016'!$F$13:$J$413,5,FALSE)</f>
        <v>0</v>
      </c>
      <c r="O154" s="15">
        <v>0</v>
      </c>
      <c r="T154" s="32">
        <v>0</v>
      </c>
      <c r="U154" s="1">
        <f t="shared" si="37"/>
        <v>0</v>
      </c>
      <c r="V154" s="33">
        <v>0</v>
      </c>
      <c r="W154" s="1">
        <f t="shared" si="38"/>
        <v>0</v>
      </c>
    </row>
    <row r="155" spans="1:23" outlineLevel="5">
      <c r="A155" s="1" t="e">
        <f t="shared" si="36"/>
        <v>#REF!</v>
      </c>
      <c r="B155" s="16"/>
      <c r="C155" s="50"/>
      <c r="D155" s="50"/>
      <c r="E155" s="49"/>
      <c r="F155" s="49" t="s">
        <v>276</v>
      </c>
      <c r="G155" s="51" t="s">
        <v>277</v>
      </c>
      <c r="H155" s="18">
        <f>VLOOKUP('Resumen '!F155,'[1]2009'!$E$12:$G$369,3,FALSE)</f>
        <v>0</v>
      </c>
      <c r="I155" s="18">
        <f>VLOOKUP(F155,'[1]2010'!$E$12:$G$388,3,FALSE)</f>
        <v>0</v>
      </c>
      <c r="J155" s="18">
        <f>VLOOKUP(F155,'[1]2011'!$F$13:$H$385,3,FALSE)</f>
        <v>0</v>
      </c>
      <c r="K155" s="18">
        <f>VLOOKUP(F155,'[1]2012'!$E$12:$G$410,3,FALSE)</f>
        <v>0</v>
      </c>
      <c r="L155" s="18">
        <f>VLOOKUP(F155,'[1]2013'!$F$13:$H$411,3,FALSE)</f>
        <v>0</v>
      </c>
      <c r="M155" s="18">
        <f>VLOOKUP(F155,'[1]2014'!$F$13:$K$410,6,FALSE)</f>
        <v>0</v>
      </c>
      <c r="N155" s="23">
        <f>VLOOKUP(F155,'[1]2015-2016'!$F$13:$J$413,5,FALSE)</f>
        <v>0</v>
      </c>
      <c r="O155" s="15">
        <v>0</v>
      </c>
      <c r="T155" s="32">
        <v>0</v>
      </c>
      <c r="U155" s="1">
        <f t="shared" si="37"/>
        <v>0</v>
      </c>
      <c r="V155" s="33">
        <v>0</v>
      </c>
      <c r="W155" s="1">
        <f t="shared" si="38"/>
        <v>0</v>
      </c>
    </row>
    <row r="156" spans="1:23" outlineLevel="5">
      <c r="A156" s="1" t="e">
        <f t="shared" si="36"/>
        <v>#REF!</v>
      </c>
      <c r="B156" s="16"/>
      <c r="C156" s="50"/>
      <c r="D156" s="50"/>
      <c r="E156" s="49"/>
      <c r="F156" s="49" t="s">
        <v>278</v>
      </c>
      <c r="G156" s="51" t="s">
        <v>279</v>
      </c>
      <c r="H156" s="18">
        <f>VLOOKUP('Resumen '!F156,'[1]2009'!$E$12:$G$369,3,FALSE)</f>
        <v>226.96254510556625</v>
      </c>
      <c r="I156" s="18">
        <f>VLOOKUP(F156,'[1]2010'!$E$12:$G$388,3,FALSE)</f>
        <v>52</v>
      </c>
      <c r="J156" s="18">
        <f>VLOOKUP(F156,'[1]2011'!$F$13:$H$385,3,FALSE)</f>
        <v>47036</v>
      </c>
      <c r="K156" s="18">
        <v>2</v>
      </c>
      <c r="L156" s="18">
        <f>VLOOKUP(F156,'[1]2013'!$F$13:$H$411,3,FALSE)</f>
        <v>0</v>
      </c>
      <c r="M156" s="18">
        <f>VLOOKUP(F156,'[1]2014'!$F$13:$K$410,6,FALSE)</f>
        <v>144</v>
      </c>
      <c r="N156" s="23">
        <f>VLOOKUP(F156,'[1]2015-2016'!$F$13:$J$413,5,FALSE)</f>
        <v>0</v>
      </c>
      <c r="O156" s="15">
        <v>0</v>
      </c>
      <c r="T156" s="32">
        <v>0</v>
      </c>
      <c r="U156" s="1">
        <f t="shared" si="37"/>
        <v>0</v>
      </c>
      <c r="V156" s="33">
        <v>0</v>
      </c>
      <c r="W156" s="1">
        <f t="shared" si="38"/>
        <v>0</v>
      </c>
    </row>
    <row r="157" spans="1:23" outlineLevel="5">
      <c r="A157" s="1" t="e">
        <f t="shared" si="36"/>
        <v>#REF!</v>
      </c>
      <c r="B157" s="16"/>
      <c r="C157" s="50"/>
      <c r="D157" s="50"/>
      <c r="E157" s="49"/>
      <c r="F157" s="49" t="s">
        <v>280</v>
      </c>
      <c r="G157" s="51" t="s">
        <v>281</v>
      </c>
      <c r="H157" s="18">
        <f>VLOOKUP('Resumen '!F157,'[1]2009'!$E$12:$G$369,3,FALSE)</f>
        <v>0</v>
      </c>
      <c r="I157" s="18">
        <f>VLOOKUP(F157,'[1]2010'!$E$12:$G$388,3,FALSE)</f>
        <v>0</v>
      </c>
      <c r="J157" s="18">
        <f>VLOOKUP(F157,'[1]2011'!$F$13:$H$385,3,FALSE)</f>
        <v>0</v>
      </c>
      <c r="K157" s="18">
        <f>VLOOKUP(F157,'[1]2012'!$E$12:$G$410,3,FALSE)</f>
        <v>0</v>
      </c>
      <c r="L157" s="18">
        <f>VLOOKUP(F157,'[1]2013'!$F$13:$H$411,3,FALSE)</f>
        <v>0</v>
      </c>
      <c r="M157" s="18">
        <f>VLOOKUP(F157,'[1]2014'!$F$13:$K$410,6,FALSE)</f>
        <v>0</v>
      </c>
      <c r="N157" s="23">
        <f>VLOOKUP(F157,'[1]2015-2016'!$F$13:$J$413,5,FALSE)</f>
        <v>0</v>
      </c>
      <c r="O157" s="15">
        <v>0</v>
      </c>
      <c r="T157" s="32">
        <v>0</v>
      </c>
      <c r="U157" s="1">
        <f t="shared" si="37"/>
        <v>0</v>
      </c>
      <c r="V157" s="33">
        <v>0</v>
      </c>
      <c r="W157" s="1">
        <f t="shared" si="38"/>
        <v>0</v>
      </c>
    </row>
    <row r="158" spans="1:23" outlineLevel="5">
      <c r="A158" s="1" t="e">
        <f t="shared" si="36"/>
        <v>#REF!</v>
      </c>
      <c r="B158" s="16"/>
      <c r="C158" s="50"/>
      <c r="D158" s="50"/>
      <c r="E158" s="49"/>
      <c r="F158" s="49" t="s">
        <v>282</v>
      </c>
      <c r="G158" s="51" t="s">
        <v>283</v>
      </c>
      <c r="H158" s="18">
        <f>VLOOKUP('Resumen '!F158,'[1]2009'!$E$12:$G$369,3,FALSE)</f>
        <v>0</v>
      </c>
      <c r="I158" s="18">
        <f>VLOOKUP(F158,'[1]2010'!$E$12:$G$388,3,FALSE)</f>
        <v>0</v>
      </c>
      <c r="J158" s="18">
        <f>VLOOKUP(F158,'[1]2011'!$F$13:$H$385,3,FALSE)</f>
        <v>0</v>
      </c>
      <c r="K158" s="18">
        <f>VLOOKUP(F158,'[1]2012'!$E$12:$G$410,3,FALSE)</f>
        <v>0</v>
      </c>
      <c r="L158" s="18">
        <f>VLOOKUP(F158,'[1]2013'!$F$13:$H$411,3,FALSE)</f>
        <v>0</v>
      </c>
      <c r="M158" s="18">
        <f>VLOOKUP(F158,'[1]2014'!$F$13:$K$410,6,FALSE)</f>
        <v>0</v>
      </c>
      <c r="N158" s="23">
        <f>VLOOKUP(F158,'[1]2015-2016'!$F$13:$J$413,5,FALSE)</f>
        <v>0</v>
      </c>
      <c r="O158" s="15">
        <v>0</v>
      </c>
      <c r="T158" s="32">
        <v>0</v>
      </c>
      <c r="U158" s="1">
        <f t="shared" si="37"/>
        <v>0</v>
      </c>
      <c r="V158" s="33">
        <v>0</v>
      </c>
      <c r="W158" s="1">
        <f t="shared" si="38"/>
        <v>0</v>
      </c>
    </row>
    <row r="159" spans="1:23" outlineLevel="4">
      <c r="A159" s="1" t="e">
        <f t="shared" si="36"/>
        <v>#REF!</v>
      </c>
      <c r="B159" s="16"/>
      <c r="C159" s="50"/>
      <c r="D159" s="50"/>
      <c r="E159" s="58"/>
      <c r="F159" s="49" t="s">
        <v>284</v>
      </c>
      <c r="G159" s="52" t="s">
        <v>285</v>
      </c>
      <c r="H159" s="18">
        <f>VLOOKUP('Resumen '!F159,'[1]2009'!$E$12:$G$369,3,FALSE)</f>
        <v>0</v>
      </c>
      <c r="I159" s="18">
        <f>VLOOKUP(F159,'[1]2010'!$E$12:$G$388,3,FALSE)</f>
        <v>0</v>
      </c>
      <c r="J159" s="18">
        <f>VLOOKUP(F159,'[1]2011'!$F$13:$H$385,3,FALSE)</f>
        <v>0</v>
      </c>
      <c r="K159" s="18">
        <f>VLOOKUP(F159,'[1]2012'!$E$12:$G$410,3,FALSE)</f>
        <v>0</v>
      </c>
      <c r="L159" s="18">
        <f>VLOOKUP(F159,'[1]2013'!$F$13:$H$411,3,FALSE)</f>
        <v>0</v>
      </c>
      <c r="M159" s="18">
        <f>VLOOKUP(F159,'[1]2014'!$F$13:$K$410,6,FALSE)</f>
        <v>0</v>
      </c>
      <c r="N159" s="23">
        <f>VLOOKUP(F159,'[1]2015-2016'!$F$13:$J$413,5,FALSE)</f>
        <v>0</v>
      </c>
      <c r="O159" s="15">
        <v>0</v>
      </c>
      <c r="T159" s="32">
        <v>0</v>
      </c>
      <c r="U159" s="1">
        <f t="shared" si="37"/>
        <v>0</v>
      </c>
      <c r="V159" s="33">
        <v>0</v>
      </c>
      <c r="W159" s="1">
        <f t="shared" si="38"/>
        <v>0</v>
      </c>
    </row>
    <row r="160" spans="1:23" outlineLevel="4">
      <c r="A160" s="1" t="e">
        <f t="shared" si="36"/>
        <v>#REF!</v>
      </c>
      <c r="B160" s="16"/>
      <c r="C160" s="50"/>
      <c r="D160" s="50"/>
      <c r="E160" s="58"/>
      <c r="F160" s="49" t="s">
        <v>286</v>
      </c>
      <c r="G160" s="52" t="s">
        <v>287</v>
      </c>
      <c r="H160" s="18">
        <f>VLOOKUP('Resumen '!F160,'[1]2009'!$E$12:$G$369,3,FALSE)</f>
        <v>0</v>
      </c>
      <c r="I160" s="18">
        <f>VLOOKUP(F160,'[1]2010'!$E$12:$G$388,3,FALSE)</f>
        <v>0</v>
      </c>
      <c r="J160" s="18">
        <f>VLOOKUP(F160,'[1]2011'!$F$13:$H$385,3,FALSE)</f>
        <v>0</v>
      </c>
      <c r="K160" s="18">
        <f>VLOOKUP(F160,'[1]2012'!$E$12:$G$410,3,FALSE)</f>
        <v>0</v>
      </c>
      <c r="L160" s="18">
        <f>VLOOKUP(F160,'[1]2013'!$F$13:$H$411,3,FALSE)</f>
        <v>0</v>
      </c>
      <c r="M160" s="18">
        <f>VLOOKUP(F160,'[1]2014'!$F$13:$K$410,6,FALSE)</f>
        <v>0</v>
      </c>
      <c r="N160" s="23">
        <f>VLOOKUP(F160,'[1]2015-2016'!$F$13:$J$413,5,FALSE)</f>
        <v>0</v>
      </c>
      <c r="O160" s="15">
        <v>0</v>
      </c>
      <c r="T160" s="32">
        <v>0</v>
      </c>
      <c r="U160" s="1">
        <f t="shared" si="37"/>
        <v>0</v>
      </c>
      <c r="V160" s="33">
        <v>0</v>
      </c>
      <c r="W160" s="1">
        <f t="shared" si="38"/>
        <v>0</v>
      </c>
    </row>
    <row r="161" spans="1:23" outlineLevel="4">
      <c r="A161" s="1" t="e">
        <f t="shared" si="36"/>
        <v>#REF!</v>
      </c>
      <c r="B161" s="16"/>
      <c r="C161" s="50"/>
      <c r="D161" s="50"/>
      <c r="E161" s="58"/>
      <c r="F161" s="49" t="s">
        <v>288</v>
      </c>
      <c r="G161" s="52" t="s">
        <v>289</v>
      </c>
      <c r="H161" s="18">
        <v>0</v>
      </c>
      <c r="I161" s="18">
        <v>0</v>
      </c>
      <c r="J161" s="18">
        <v>0</v>
      </c>
      <c r="K161" s="18">
        <v>0</v>
      </c>
      <c r="L161" s="18">
        <v>0</v>
      </c>
      <c r="M161" s="18">
        <f>VLOOKUP(F161,'[1]2014'!$F$13:$K$410,6,FALSE)</f>
        <v>0</v>
      </c>
      <c r="N161" s="23">
        <f>VLOOKUP(F161,'[1]2015-2016'!$F$13:$J$413,5,FALSE)</f>
        <v>0</v>
      </c>
      <c r="O161" s="15">
        <v>0</v>
      </c>
      <c r="T161" s="32">
        <v>0</v>
      </c>
      <c r="U161" s="1">
        <f t="shared" si="37"/>
        <v>0</v>
      </c>
      <c r="V161" s="33">
        <v>0</v>
      </c>
      <c r="W161" s="1">
        <f t="shared" si="38"/>
        <v>0</v>
      </c>
    </row>
    <row r="162" spans="1:23" outlineLevel="5">
      <c r="A162" s="1" t="e">
        <f t="shared" si="36"/>
        <v>#REF!</v>
      </c>
      <c r="B162" s="16"/>
      <c r="C162" s="50"/>
      <c r="D162" s="50"/>
      <c r="E162" s="58"/>
      <c r="F162" s="49" t="s">
        <v>290</v>
      </c>
      <c r="G162" s="51" t="s">
        <v>291</v>
      </c>
      <c r="H162" s="18">
        <v>0</v>
      </c>
      <c r="I162" s="18">
        <f>VLOOKUP(F162,'[1]2010'!$E$12:$G$388,3,FALSE)</f>
        <v>0</v>
      </c>
      <c r="J162" s="18">
        <v>0</v>
      </c>
      <c r="K162" s="18">
        <f>VLOOKUP(F162,'[1]2012'!$E$12:$G$410,3,FALSE)</f>
        <v>0</v>
      </c>
      <c r="L162" s="18">
        <f>VLOOKUP(F162,'[1]2013'!$F$13:$H$411,3,FALSE)</f>
        <v>0</v>
      </c>
      <c r="M162" s="18">
        <f>VLOOKUP(F162,'[1]2014'!$F$13:$K$410,6,FALSE)</f>
        <v>0</v>
      </c>
      <c r="N162" s="23">
        <f>VLOOKUP(F162,'[1]2015-2016'!$F$13:$J$413,5,FALSE)</f>
        <v>0</v>
      </c>
      <c r="O162" s="15">
        <v>0</v>
      </c>
      <c r="T162" s="32">
        <v>0</v>
      </c>
      <c r="U162" s="1">
        <f t="shared" si="37"/>
        <v>0</v>
      </c>
      <c r="V162" s="33">
        <v>0</v>
      </c>
      <c r="W162" s="1">
        <f t="shared" si="38"/>
        <v>0</v>
      </c>
    </row>
    <row r="163" spans="1:23" outlineLevel="5">
      <c r="A163" s="1" t="e">
        <f t="shared" si="36"/>
        <v>#REF!</v>
      </c>
      <c r="B163" s="16"/>
      <c r="C163" s="50"/>
      <c r="D163" s="50"/>
      <c r="E163" s="58"/>
      <c r="F163" s="49" t="s">
        <v>292</v>
      </c>
      <c r="G163" s="51" t="s">
        <v>293</v>
      </c>
      <c r="H163" s="18">
        <v>0</v>
      </c>
      <c r="I163" s="18">
        <f>VLOOKUP(F163,'[1]2010'!$E$12:$G$388,3,FALSE)</f>
        <v>0</v>
      </c>
      <c r="J163" s="18">
        <v>0</v>
      </c>
      <c r="K163" s="18">
        <f>VLOOKUP(F163,'[1]2012'!$E$12:$G$410,3,FALSE)</f>
        <v>0</v>
      </c>
      <c r="L163" s="18">
        <f>VLOOKUP(F163,'[1]2013'!$F$13:$H$411,3,FALSE)</f>
        <v>0</v>
      </c>
      <c r="M163" s="18">
        <f>VLOOKUP(F163,'[1]2014'!$F$13:$K$410,6,FALSE)</f>
        <v>0</v>
      </c>
      <c r="N163" s="23">
        <f>VLOOKUP(F163,'[1]2015-2016'!$F$13:$J$413,5,FALSE)</f>
        <v>0</v>
      </c>
      <c r="O163" s="15">
        <v>0</v>
      </c>
      <c r="T163" s="32">
        <v>0</v>
      </c>
      <c r="U163" s="1">
        <f t="shared" si="37"/>
        <v>0</v>
      </c>
      <c r="V163" s="33">
        <v>0</v>
      </c>
      <c r="W163" s="1">
        <f t="shared" si="38"/>
        <v>0</v>
      </c>
    </row>
    <row r="164" spans="1:23" outlineLevel="5">
      <c r="A164" s="1" t="e">
        <f t="shared" si="36"/>
        <v>#REF!</v>
      </c>
      <c r="B164" s="16"/>
      <c r="C164" s="50"/>
      <c r="D164" s="50"/>
      <c r="E164" s="58"/>
      <c r="F164" s="49" t="s">
        <v>294</v>
      </c>
      <c r="G164" s="52" t="s">
        <v>295</v>
      </c>
      <c r="H164" s="18">
        <v>0</v>
      </c>
      <c r="I164" s="18">
        <f>VLOOKUP(F164,'[1]2010'!$E$12:$G$388,3,FALSE)</f>
        <v>0</v>
      </c>
      <c r="J164" s="18">
        <v>0</v>
      </c>
      <c r="K164" s="18">
        <v>0</v>
      </c>
      <c r="L164" s="18">
        <v>0</v>
      </c>
      <c r="M164" s="18">
        <f>VLOOKUP(F164,'[1]2014'!$F$13:$K$410,6,FALSE)</f>
        <v>0</v>
      </c>
      <c r="N164" s="23">
        <f>VLOOKUP(F164,'[1]2015-2016'!$F$13:$J$413,5,FALSE)</f>
        <v>0</v>
      </c>
      <c r="O164" s="15">
        <v>0</v>
      </c>
      <c r="T164" s="32">
        <v>0</v>
      </c>
      <c r="U164" s="1">
        <f t="shared" si="37"/>
        <v>0</v>
      </c>
      <c r="V164" s="33">
        <v>0</v>
      </c>
      <c r="W164" s="1">
        <f t="shared" si="38"/>
        <v>0</v>
      </c>
    </row>
    <row r="165" spans="1:23" outlineLevel="5">
      <c r="A165" s="1" t="e">
        <f t="shared" si="36"/>
        <v>#REF!</v>
      </c>
      <c r="B165" s="16"/>
      <c r="C165" s="50"/>
      <c r="D165" s="50"/>
      <c r="E165" s="58"/>
      <c r="F165" s="49" t="s">
        <v>296</v>
      </c>
      <c r="G165" s="52" t="s">
        <v>297</v>
      </c>
      <c r="H165" s="18">
        <v>0</v>
      </c>
      <c r="I165" s="18">
        <v>0</v>
      </c>
      <c r="J165" s="18">
        <v>0</v>
      </c>
      <c r="K165" s="18">
        <v>0</v>
      </c>
      <c r="L165" s="18">
        <v>0</v>
      </c>
      <c r="M165" s="18">
        <f>VLOOKUP(F165,'[1]2014'!$F$13:$K$410,6,FALSE)</f>
        <v>0</v>
      </c>
      <c r="N165" s="23">
        <f>VLOOKUP(F165,'[1]2015-2016'!$F$13:$J$413,5,FALSE)</f>
        <v>0</v>
      </c>
      <c r="O165" s="15">
        <v>0</v>
      </c>
      <c r="T165" s="32">
        <v>0</v>
      </c>
      <c r="U165" s="1">
        <f t="shared" si="37"/>
        <v>0</v>
      </c>
      <c r="V165" s="33">
        <v>0</v>
      </c>
      <c r="W165" s="1">
        <f t="shared" si="38"/>
        <v>0</v>
      </c>
    </row>
    <row r="166" spans="1:23" outlineLevel="5">
      <c r="A166" s="1" t="e">
        <f t="shared" si="36"/>
        <v>#REF!</v>
      </c>
      <c r="B166" s="16"/>
      <c r="C166" s="50"/>
      <c r="D166" s="50"/>
      <c r="E166" s="58"/>
      <c r="F166" s="49" t="s">
        <v>298</v>
      </c>
      <c r="G166" s="51" t="s">
        <v>299</v>
      </c>
      <c r="H166" s="18">
        <v>0</v>
      </c>
      <c r="I166" s="18">
        <f>VLOOKUP(F166,'[1]2010'!$E$12:$G$388,3,FALSE)</f>
        <v>0</v>
      </c>
      <c r="J166" s="18">
        <v>0</v>
      </c>
      <c r="K166" s="18">
        <f>VLOOKUP(F166,'[1]2012'!$E$12:$G$410,3,FALSE)</f>
        <v>0</v>
      </c>
      <c r="L166" s="18">
        <f>VLOOKUP(F166,'[1]2013'!$F$13:$H$411,3,FALSE)</f>
        <v>0</v>
      </c>
      <c r="M166" s="18">
        <f>VLOOKUP(F166,'[1]2014'!$F$13:$K$410,6,FALSE)</f>
        <v>0</v>
      </c>
      <c r="N166" s="23">
        <f>VLOOKUP(F166,'[1]2015-2016'!$F$13:$J$413,5,FALSE)</f>
        <v>0</v>
      </c>
      <c r="O166" s="15">
        <v>0</v>
      </c>
      <c r="T166" s="32">
        <v>0</v>
      </c>
      <c r="U166" s="1">
        <f t="shared" si="37"/>
        <v>0</v>
      </c>
      <c r="V166" s="33">
        <v>0</v>
      </c>
      <c r="W166" s="1">
        <f t="shared" si="38"/>
        <v>0</v>
      </c>
    </row>
    <row r="167" spans="1:23" outlineLevel="5">
      <c r="A167" s="1" t="e">
        <f t="shared" si="36"/>
        <v>#REF!</v>
      </c>
      <c r="B167" s="16"/>
      <c r="C167" s="50"/>
      <c r="D167" s="50"/>
      <c r="E167" s="58"/>
      <c r="F167" s="49" t="s">
        <v>300</v>
      </c>
      <c r="G167" s="51" t="s">
        <v>301</v>
      </c>
      <c r="H167" s="18">
        <v>0</v>
      </c>
      <c r="I167" s="18">
        <f>VLOOKUP(F167,'[1]2010'!$E$12:$G$388,3,FALSE)</f>
        <v>0</v>
      </c>
      <c r="J167" s="18">
        <v>0</v>
      </c>
      <c r="K167" s="18">
        <f>VLOOKUP(F167,'[1]2012'!$E$12:$G$410,3,FALSE)</f>
        <v>0</v>
      </c>
      <c r="L167" s="18">
        <f>VLOOKUP(F167,'[1]2013'!$F$13:$H$411,3,FALSE)</f>
        <v>0</v>
      </c>
      <c r="M167" s="18">
        <f>VLOOKUP(F167,'[1]2014'!$F$13:$K$410,6,FALSE)</f>
        <v>0</v>
      </c>
      <c r="N167" s="23">
        <f>VLOOKUP(F167,'[1]2015-2016'!$F$13:$J$413,5,FALSE)</f>
        <v>0</v>
      </c>
      <c r="O167" s="15">
        <v>0</v>
      </c>
      <c r="T167" s="32">
        <v>0</v>
      </c>
      <c r="U167" s="1">
        <f t="shared" si="37"/>
        <v>0</v>
      </c>
      <c r="V167" s="33">
        <v>0</v>
      </c>
      <c r="W167" s="1">
        <f t="shared" si="38"/>
        <v>0</v>
      </c>
    </row>
    <row r="168" spans="1:23" outlineLevel="4">
      <c r="A168" s="1" t="e">
        <f t="shared" si="36"/>
        <v>#REF!</v>
      </c>
      <c r="B168" s="16"/>
      <c r="C168" s="50"/>
      <c r="D168" s="50"/>
      <c r="E168" s="49"/>
      <c r="F168" s="49" t="s">
        <v>302</v>
      </c>
      <c r="G168" s="52" t="s">
        <v>303</v>
      </c>
      <c r="H168" s="18">
        <v>0</v>
      </c>
      <c r="I168" s="18">
        <f>VLOOKUP(F168,'[1]2010'!$E$12:$G$388,3,FALSE)</f>
        <v>0</v>
      </c>
      <c r="J168" s="18">
        <f>VLOOKUP(F168,'[1]2011'!$F$13:$H$385,3,FALSE)</f>
        <v>0</v>
      </c>
      <c r="K168" s="18">
        <v>0</v>
      </c>
      <c r="L168" s="18">
        <v>0</v>
      </c>
      <c r="M168" s="18">
        <v>0</v>
      </c>
      <c r="N168" s="23">
        <f>VLOOKUP(F168,'[1]2015-2016'!$F$13:$J$413,5,FALSE)</f>
        <v>0</v>
      </c>
      <c r="O168" s="15">
        <v>0</v>
      </c>
      <c r="T168" s="32">
        <v>0</v>
      </c>
      <c r="U168" s="1">
        <f t="shared" si="37"/>
        <v>0</v>
      </c>
      <c r="V168" s="33">
        <v>0</v>
      </c>
      <c r="W168" s="1">
        <f t="shared" si="38"/>
        <v>0</v>
      </c>
    </row>
    <row r="169" spans="1:23" outlineLevel="4" collapsed="1">
      <c r="A169" s="1" t="e">
        <f t="shared" si="36"/>
        <v>#REF!</v>
      </c>
      <c r="B169" s="16"/>
      <c r="C169" s="50"/>
      <c r="D169" s="50"/>
      <c r="E169" s="58"/>
      <c r="F169" s="49" t="s">
        <v>304</v>
      </c>
      <c r="G169" s="69" t="s">
        <v>305</v>
      </c>
      <c r="H169" s="18">
        <v>0</v>
      </c>
      <c r="I169" s="18">
        <f>VLOOKUP(F169,'[1]2010'!$E$12:$G$388,3,FALSE)</f>
        <v>0</v>
      </c>
      <c r="J169" s="18">
        <v>0</v>
      </c>
      <c r="K169" s="18">
        <f>VLOOKUP(F169,'[1]2012'!$E$12:$G$410,3,FALSE)</f>
        <v>0</v>
      </c>
      <c r="L169" s="18">
        <f>VLOOKUP(F169,'[1]2013'!$F$13:$H$411,3,FALSE)</f>
        <v>0</v>
      </c>
      <c r="M169" s="18">
        <f>VLOOKUP(F169,'[1]2014'!$F$13:$K$410,6,FALSE)</f>
        <v>0</v>
      </c>
      <c r="N169" s="23">
        <f>VLOOKUP(F169,'[1]2015-2016'!$F$13:$J$413,5,FALSE)</f>
        <v>0</v>
      </c>
      <c r="O169" s="15">
        <v>0</v>
      </c>
      <c r="T169" s="32">
        <v>0</v>
      </c>
      <c r="U169" s="1">
        <f t="shared" si="37"/>
        <v>0</v>
      </c>
      <c r="V169" s="33">
        <v>0</v>
      </c>
      <c r="W169" s="1">
        <f t="shared" si="38"/>
        <v>0</v>
      </c>
    </row>
    <row r="170" spans="1:23" outlineLevel="4">
      <c r="A170" s="1" t="e">
        <f t="shared" si="36"/>
        <v>#REF!</v>
      </c>
      <c r="B170" s="16"/>
      <c r="C170" s="51"/>
      <c r="D170" s="50"/>
      <c r="E170" s="50"/>
      <c r="F170" s="49" t="s">
        <v>306</v>
      </c>
      <c r="G170" s="69" t="s">
        <v>307</v>
      </c>
      <c r="H170" s="18">
        <v>0</v>
      </c>
      <c r="I170" s="18">
        <f>VLOOKUP(F170,'[1]2010'!$E$12:$G$388,3,FALSE)</f>
        <v>0</v>
      </c>
      <c r="J170" s="18">
        <f>VLOOKUP(F170,'[1]2011'!$F$13:$H$385,3,FALSE)</f>
        <v>0</v>
      </c>
      <c r="K170" s="18">
        <f>VLOOKUP(F170,'[1]2012'!$E$12:$G$410,3,FALSE)</f>
        <v>0</v>
      </c>
      <c r="L170" s="18">
        <f>VLOOKUP(F170,'[1]2013'!$F$13:$H$411,3,FALSE)</f>
        <v>0</v>
      </c>
      <c r="M170" s="18">
        <f>VLOOKUP(F170,'[1]2014'!$F$13:$K$410,6,FALSE)</f>
        <v>0</v>
      </c>
      <c r="N170" s="23">
        <f>VLOOKUP(F170,'[1]2015-2016'!$F$13:$J$413,5,FALSE)</f>
        <v>0</v>
      </c>
      <c r="O170" s="15">
        <v>0</v>
      </c>
      <c r="T170" s="32">
        <v>0</v>
      </c>
      <c r="U170" s="1">
        <f t="shared" si="37"/>
        <v>0</v>
      </c>
      <c r="V170" s="33">
        <v>0</v>
      </c>
      <c r="W170" s="1">
        <f t="shared" si="38"/>
        <v>0</v>
      </c>
    </row>
    <row r="171" spans="1:23" outlineLevel="4">
      <c r="A171" s="1" t="e">
        <f t="shared" si="36"/>
        <v>#REF!</v>
      </c>
      <c r="B171" s="16"/>
      <c r="C171" s="50"/>
      <c r="D171" s="50"/>
      <c r="E171" s="58"/>
      <c r="F171" s="49" t="s">
        <v>308</v>
      </c>
      <c r="G171" s="69" t="s">
        <v>309</v>
      </c>
      <c r="H171" s="18">
        <v>0</v>
      </c>
      <c r="I171" s="18">
        <v>0</v>
      </c>
      <c r="J171" s="18">
        <v>0</v>
      </c>
      <c r="K171" s="18">
        <f>VLOOKUP(F171,'[1]2012'!$E$12:$G$410,3,FALSE)</f>
        <v>0</v>
      </c>
      <c r="L171" s="18">
        <f>VLOOKUP(F171,'[1]2013'!$F$13:$H$411,3,FALSE)</f>
        <v>0</v>
      </c>
      <c r="M171" s="18">
        <f>VLOOKUP(F171,'[1]2014'!$F$13:$K$410,6,FALSE)</f>
        <v>0</v>
      </c>
      <c r="N171" s="23">
        <f>VLOOKUP(F171,'[1]2015-2016'!$F$13:$J$413,5,FALSE)</f>
        <v>0</v>
      </c>
      <c r="O171" s="15">
        <v>0</v>
      </c>
      <c r="T171" s="32">
        <v>0</v>
      </c>
      <c r="U171" s="1">
        <f t="shared" si="37"/>
        <v>0</v>
      </c>
      <c r="V171" s="33">
        <v>0</v>
      </c>
      <c r="W171" s="1">
        <f t="shared" si="38"/>
        <v>0</v>
      </c>
    </row>
    <row r="172" spans="1:23" outlineLevel="4">
      <c r="A172" s="1" t="e">
        <f t="shared" si="36"/>
        <v>#REF!</v>
      </c>
      <c r="B172" s="16"/>
      <c r="C172" s="50"/>
      <c r="D172" s="50"/>
      <c r="E172" s="58"/>
      <c r="F172" s="49" t="s">
        <v>310</v>
      </c>
      <c r="G172" s="51" t="s">
        <v>311</v>
      </c>
      <c r="H172" s="18">
        <v>0</v>
      </c>
      <c r="I172" s="18">
        <v>0</v>
      </c>
      <c r="J172" s="18">
        <f>VLOOKUP(F172,'[1]2011'!$F$13:$H$385,3,FALSE)</f>
        <v>0</v>
      </c>
      <c r="K172" s="18">
        <f>VLOOKUP(F172,'[1]2012'!$E$12:$G$410,3,FALSE)</f>
        <v>0</v>
      </c>
      <c r="L172" s="18">
        <f>VLOOKUP(F172,'[1]2013'!$F$13:$H$411,3,FALSE)</f>
        <v>0</v>
      </c>
      <c r="M172" s="18">
        <f>VLOOKUP(F172,'[1]2014'!$F$13:$K$410,6,FALSE)</f>
        <v>0</v>
      </c>
      <c r="N172" s="23">
        <f>VLOOKUP(F172,'[1]2015-2016'!$F$13:$J$413,5,FALSE)</f>
        <v>0</v>
      </c>
      <c r="O172" s="15">
        <v>0</v>
      </c>
      <c r="T172" s="32">
        <v>0</v>
      </c>
      <c r="U172" s="1">
        <f t="shared" si="37"/>
        <v>0</v>
      </c>
      <c r="V172" s="33">
        <v>0</v>
      </c>
      <c r="W172" s="1">
        <f t="shared" si="38"/>
        <v>0</v>
      </c>
    </row>
    <row r="173" spans="1:23" outlineLevel="4">
      <c r="A173" s="1" t="e">
        <f t="shared" si="36"/>
        <v>#REF!</v>
      </c>
      <c r="B173" s="16"/>
      <c r="C173" s="50"/>
      <c r="D173" s="50"/>
      <c r="E173" s="58"/>
      <c r="F173" s="49" t="s">
        <v>312</v>
      </c>
      <c r="G173" s="51" t="s">
        <v>313</v>
      </c>
      <c r="H173" s="18">
        <v>0</v>
      </c>
      <c r="I173" s="18">
        <f>VLOOKUP(F173,'[1]2010'!$E$12:$G$388,3,FALSE)</f>
        <v>0</v>
      </c>
      <c r="J173" s="18">
        <f>VLOOKUP(F173,'[1]2011'!$F$13:$H$385,3,FALSE)</f>
        <v>0</v>
      </c>
      <c r="K173" s="18">
        <v>0</v>
      </c>
      <c r="L173" s="18">
        <f>VLOOKUP(F173,'[1]2013'!$F$13:$H$411,3,FALSE)</f>
        <v>0</v>
      </c>
      <c r="M173" s="18">
        <f>VLOOKUP(F173,'[1]2014'!$F$13:$K$410,6,FALSE)</f>
        <v>0</v>
      </c>
      <c r="N173" s="23">
        <f>VLOOKUP(F173,'[1]2015-2016'!$F$13:$J$413,5,FALSE)</f>
        <v>0</v>
      </c>
      <c r="O173" s="15">
        <v>0</v>
      </c>
      <c r="T173" s="32">
        <v>0</v>
      </c>
      <c r="U173" s="1">
        <f t="shared" si="37"/>
        <v>0</v>
      </c>
      <c r="V173" s="33">
        <v>0</v>
      </c>
      <c r="W173" s="1">
        <f t="shared" si="38"/>
        <v>0</v>
      </c>
    </row>
    <row r="174" spans="1:23">
      <c r="A174" s="1" t="e">
        <f t="shared" si="36"/>
        <v>#REF!</v>
      </c>
      <c r="B174" s="16"/>
      <c r="C174" s="50"/>
      <c r="D174" s="50"/>
      <c r="E174" s="58"/>
      <c r="F174" s="49" t="s">
        <v>264</v>
      </c>
      <c r="G174" s="51" t="s">
        <v>314</v>
      </c>
      <c r="H174" s="18">
        <v>0</v>
      </c>
      <c r="I174" s="18">
        <f>VLOOKUP(F174,'[1]2010'!$E$12:$G$388,3,FALSE)</f>
        <v>0</v>
      </c>
      <c r="J174" s="18">
        <v>0</v>
      </c>
      <c r="K174" s="18">
        <f>VLOOKUP(F174,'[1]2012'!$E$12:$G$410,3,FALSE)</f>
        <v>0</v>
      </c>
      <c r="L174" s="18">
        <f>VLOOKUP(F174,'[1]2013'!$F$13:$H$411,3,FALSE)</f>
        <v>0</v>
      </c>
      <c r="M174" s="18">
        <f>VLOOKUP(F174,'[1]2014'!$F$13:$K$410,6,FALSE)</f>
        <v>0</v>
      </c>
      <c r="N174" s="23">
        <f>VLOOKUP(F174,'[1]2015-2016'!$F$13:$J$413,5,FALSE)</f>
        <v>0</v>
      </c>
      <c r="O174" s="15">
        <v>0</v>
      </c>
      <c r="T174" s="32">
        <v>0</v>
      </c>
      <c r="U174" s="1">
        <f t="shared" si="37"/>
        <v>0</v>
      </c>
      <c r="V174" s="33">
        <v>0</v>
      </c>
      <c r="W174" s="1">
        <f t="shared" si="38"/>
        <v>0</v>
      </c>
    </row>
    <row r="175" spans="1:23" outlineLevel="5">
      <c r="A175" s="1" t="e">
        <f t="shared" si="36"/>
        <v>#REF!</v>
      </c>
      <c r="B175" s="16"/>
      <c r="C175" s="50"/>
      <c r="D175" s="50"/>
      <c r="E175" s="58"/>
      <c r="F175" s="49" t="s">
        <v>315</v>
      </c>
      <c r="G175" s="51" t="s">
        <v>316</v>
      </c>
      <c r="H175" s="18">
        <v>0</v>
      </c>
      <c r="I175" s="18">
        <v>0</v>
      </c>
      <c r="J175" s="18">
        <f>VLOOKUP(F175,'[1]2011'!$F$13:$H$385,3,FALSE)</f>
        <v>0</v>
      </c>
      <c r="K175" s="18">
        <f>VLOOKUP(F175,'[1]2012'!$E$12:$G$410,3,FALSE)</f>
        <v>0</v>
      </c>
      <c r="L175" s="18">
        <f>VLOOKUP(F175,'[1]2013'!$F$13:$H$411,3,FALSE)</f>
        <v>0</v>
      </c>
      <c r="M175" s="18">
        <f>VLOOKUP(F175,'[1]2014'!$F$13:$K$410,6,FALSE)</f>
        <v>0</v>
      </c>
      <c r="N175" s="23">
        <f>VLOOKUP(F175,'[1]2015-2016'!$F$13:$J$413,5,FALSE)</f>
        <v>0</v>
      </c>
      <c r="O175" s="15">
        <v>0</v>
      </c>
      <c r="T175" s="32">
        <v>0</v>
      </c>
      <c r="U175" s="1">
        <f t="shared" si="37"/>
        <v>0</v>
      </c>
      <c r="V175" s="33">
        <v>0</v>
      </c>
      <c r="W175" s="1">
        <f t="shared" si="38"/>
        <v>0</v>
      </c>
    </row>
    <row r="176" spans="1:23" outlineLevel="4">
      <c r="A176" s="1" t="e">
        <f t="shared" si="36"/>
        <v>#REF!</v>
      </c>
      <c r="B176" s="16"/>
      <c r="C176" s="50"/>
      <c r="D176" s="50"/>
      <c r="E176" s="58"/>
      <c r="F176" s="49" t="s">
        <v>271</v>
      </c>
      <c r="G176" s="52" t="s">
        <v>272</v>
      </c>
      <c r="H176" s="18">
        <v>0</v>
      </c>
      <c r="I176" s="18">
        <f>VLOOKUP(F176,'[1]2010'!$E$12:$G$388,3,FALSE)</f>
        <v>0</v>
      </c>
      <c r="J176" s="18">
        <v>0</v>
      </c>
      <c r="K176" s="18">
        <f>VLOOKUP(F176,'[1]2012'!$E$12:$G$410,3,FALSE)</f>
        <v>0</v>
      </c>
      <c r="L176" s="18">
        <f>VLOOKUP(F176,'[1]2013'!$F$13:$H$411,3,FALSE)</f>
        <v>0</v>
      </c>
      <c r="M176" s="18">
        <f>VLOOKUP(F176,'[1]2014'!$F$13:$K$410,6,FALSE)</f>
        <v>0</v>
      </c>
      <c r="N176" s="23">
        <f>VLOOKUP(F176,'[1]2015-2016'!$F$13:$J$413,5,FALSE)</f>
        <v>0</v>
      </c>
      <c r="O176" s="15">
        <v>0</v>
      </c>
      <c r="T176" s="32">
        <v>0</v>
      </c>
      <c r="U176" s="1">
        <f t="shared" si="37"/>
        <v>0</v>
      </c>
      <c r="V176" s="33">
        <v>0</v>
      </c>
      <c r="W176" s="1">
        <f t="shared" si="38"/>
        <v>0</v>
      </c>
    </row>
    <row r="177" spans="1:23" outlineLevel="4">
      <c r="A177" s="1" t="e">
        <f t="shared" si="36"/>
        <v>#REF!</v>
      </c>
      <c r="B177" s="16"/>
      <c r="C177" s="50"/>
      <c r="D177" s="50"/>
      <c r="E177" s="58"/>
      <c r="F177" s="49" t="s">
        <v>317</v>
      </c>
      <c r="G177" s="51" t="s">
        <v>318</v>
      </c>
      <c r="H177" s="18">
        <v>0</v>
      </c>
      <c r="I177" s="18">
        <v>0</v>
      </c>
      <c r="J177" s="18">
        <v>0</v>
      </c>
      <c r="K177" s="18">
        <f>VLOOKUP(F177,'[1]2012'!$E$12:$G$410,3,FALSE)</f>
        <v>0</v>
      </c>
      <c r="L177" s="18">
        <f>VLOOKUP(F177,'[1]2013'!$F$13:$H$411,3,FALSE)</f>
        <v>0</v>
      </c>
      <c r="M177" s="18">
        <f>VLOOKUP(F177,'[1]2014'!$F$13:$K$410,6,FALSE)</f>
        <v>0</v>
      </c>
      <c r="N177" s="23">
        <f>VLOOKUP(F177,'[1]2015-2016'!$F$13:$J$413,5,FALSE)</f>
        <v>0</v>
      </c>
      <c r="O177" s="15">
        <f>VLOOKUP(F177,'[1]2015-2016'!$F$13:$M$414,8,FALSE)</f>
        <v>0</v>
      </c>
      <c r="T177" s="32">
        <v>0</v>
      </c>
      <c r="U177" s="1">
        <f t="shared" si="37"/>
        <v>0</v>
      </c>
      <c r="V177" s="33">
        <v>0</v>
      </c>
      <c r="W177" s="1">
        <f t="shared" si="38"/>
        <v>0</v>
      </c>
    </row>
    <row r="178" spans="1:23" outlineLevel="4">
      <c r="A178" s="1" t="e">
        <f t="shared" si="36"/>
        <v>#REF!</v>
      </c>
      <c r="B178" s="16"/>
      <c r="C178" s="50"/>
      <c r="D178" s="62" t="s">
        <v>235</v>
      </c>
      <c r="E178" s="63" t="s">
        <v>319</v>
      </c>
      <c r="F178" s="64"/>
      <c r="G178" s="65"/>
      <c r="H178" s="70">
        <f t="shared" ref="H178:O178" si="40">SUM(H179:H187)</f>
        <v>2926749.817481766</v>
      </c>
      <c r="I178" s="70">
        <f t="shared" si="40"/>
        <v>3259110</v>
      </c>
      <c r="J178" s="70">
        <f t="shared" si="40"/>
        <v>3975716</v>
      </c>
      <c r="K178" s="70">
        <f t="shared" si="40"/>
        <v>5583188</v>
      </c>
      <c r="L178" s="70">
        <f t="shared" si="40"/>
        <v>6217318</v>
      </c>
      <c r="M178" s="70">
        <f t="shared" si="40"/>
        <v>4553435</v>
      </c>
      <c r="N178" s="70">
        <f t="shared" si="40"/>
        <v>5784055</v>
      </c>
      <c r="O178" s="71">
        <f t="shared" si="40"/>
        <v>6201778.1490000002</v>
      </c>
      <c r="T178" s="72" t="e">
        <f>SUM(T179:T187)</f>
        <v>#REF!</v>
      </c>
      <c r="U178" s="1" t="e">
        <f t="shared" si="37"/>
        <v>#REF!</v>
      </c>
      <c r="V178" s="73">
        <f t="shared" ref="V178" si="41">SUM(V179:V187)</f>
        <v>2280813168.8999996</v>
      </c>
      <c r="W178" s="1">
        <f t="shared" si="38"/>
        <v>2280813.1688999995</v>
      </c>
    </row>
    <row r="179" spans="1:23" outlineLevel="5">
      <c r="A179" s="1" t="e">
        <f t="shared" si="36"/>
        <v>#REF!</v>
      </c>
      <c r="B179" s="16"/>
      <c r="C179" s="50"/>
      <c r="D179" s="50"/>
      <c r="E179" s="58"/>
      <c r="F179" s="49" t="s">
        <v>320</v>
      </c>
      <c r="G179" s="52" t="s">
        <v>321</v>
      </c>
      <c r="H179" s="18">
        <v>0</v>
      </c>
      <c r="I179" s="18">
        <v>0</v>
      </c>
      <c r="J179" s="18">
        <v>0</v>
      </c>
      <c r="K179" s="18">
        <v>0</v>
      </c>
      <c r="L179" s="18">
        <v>0</v>
      </c>
      <c r="M179" s="18">
        <v>0</v>
      </c>
      <c r="N179" s="23">
        <f>VLOOKUP(F179,'[1]2015-2016'!$F$13:$J$413,5,FALSE)</f>
        <v>0</v>
      </c>
      <c r="O179" s="15">
        <f>VLOOKUP(F179,'[1]2015-2016'!$F$13:$M$414,8,FALSE)</f>
        <v>0</v>
      </c>
      <c r="T179" s="32" t="e">
        <f>VLOOKUP(R179,#REF!,7,FALSE)</f>
        <v>#REF!</v>
      </c>
      <c r="U179" s="1" t="e">
        <f t="shared" si="37"/>
        <v>#REF!</v>
      </c>
      <c r="V179" s="33">
        <f t="shared" si="35"/>
        <v>0</v>
      </c>
      <c r="W179" s="1">
        <f t="shared" si="38"/>
        <v>0</v>
      </c>
    </row>
    <row r="180" spans="1:23" outlineLevel="4">
      <c r="A180" s="1" t="e">
        <f t="shared" si="36"/>
        <v>#REF!</v>
      </c>
      <c r="B180" s="16"/>
      <c r="C180" s="50"/>
      <c r="D180" s="50"/>
      <c r="E180" s="58"/>
      <c r="F180" s="49" t="s">
        <v>322</v>
      </c>
      <c r="G180" s="52" t="s">
        <v>323</v>
      </c>
      <c r="H180" s="18">
        <f>VLOOKUP('Resumen '!F180,'[1]2009'!$E$12:$G$369,3,FALSE)</f>
        <v>396212.72272168909</v>
      </c>
      <c r="I180" s="18">
        <f>VLOOKUP(F180,'[1]2010'!$E$12:$G$388,3,FALSE)</f>
        <v>635068</v>
      </c>
      <c r="J180" s="18">
        <f>VLOOKUP(F180,'[1]2011'!$F$13:$H$385,3,FALSE)</f>
        <v>435265</v>
      </c>
      <c r="K180" s="18">
        <f>VLOOKUP(F180,'[1]2012'!$E$12:$G$410,3,FALSE)</f>
        <v>774104</v>
      </c>
      <c r="L180" s="18">
        <f>VLOOKUP(F180,'[1]2013'!$F$13:$H$411,3,FALSE)</f>
        <v>674265</v>
      </c>
      <c r="M180" s="18">
        <f>VLOOKUP(F180,'[1]2014'!$F$13:$K$410,6,FALSE)</f>
        <v>540622</v>
      </c>
      <c r="N180" s="23">
        <f>VLOOKUP(F180,'[1]2015-2016'!$F$13:$J$413,5,FALSE)</f>
        <v>443362</v>
      </c>
      <c r="O180" s="15">
        <f>VLOOKUP(F180,'[1]2015-2016'!$F$13:$M$414,8,FALSE)</f>
        <v>460209.75599999999</v>
      </c>
      <c r="T180" s="32">
        <v>397205753</v>
      </c>
      <c r="U180" s="1">
        <f t="shared" si="37"/>
        <v>397205.75300000003</v>
      </c>
      <c r="V180" s="33">
        <v>52978945.700000003</v>
      </c>
      <c r="W180" s="1">
        <f t="shared" si="38"/>
        <v>52978.945700000004</v>
      </c>
    </row>
    <row r="181" spans="1:23" outlineLevel="5">
      <c r="A181" s="1" t="e">
        <f t="shared" si="36"/>
        <v>#REF!</v>
      </c>
      <c r="B181" s="16"/>
      <c r="C181" s="50"/>
      <c r="D181" s="50"/>
      <c r="E181" s="58"/>
      <c r="F181" s="49" t="s">
        <v>324</v>
      </c>
      <c r="G181" s="57" t="s">
        <v>325</v>
      </c>
      <c r="H181" s="18">
        <f>VLOOKUP('Resumen '!F181,'[1]2009'!$E$12:$G$369,3,FALSE)</f>
        <v>2530537.0947600771</v>
      </c>
      <c r="I181" s="18">
        <f>VLOOKUP(F181,'[1]2010'!$E$12:$G$388,3,FALSE)</f>
        <v>2624042</v>
      </c>
      <c r="J181" s="18">
        <f>VLOOKUP(F181,'[1]2011'!$F$13:$H$385,3,FALSE)</f>
        <v>3540451</v>
      </c>
      <c r="K181" s="18">
        <f>VLOOKUP(F181,'[1]2012'!$E$12:$G$410,3,FALSE)</f>
        <v>4605562</v>
      </c>
      <c r="L181" s="18">
        <f>VLOOKUP(F181,'[1]2013'!$F$13:$H$411,3,FALSE)</f>
        <v>5543053</v>
      </c>
      <c r="M181" s="18">
        <f>VLOOKUP(F181,'[1]2014'!$F$13:$K$410,6,FALSE)</f>
        <v>3887135</v>
      </c>
      <c r="N181" s="23">
        <f>VLOOKUP(F181,'[1]2015-2016'!$F$13:$J$413,5,FALSE)</f>
        <v>5075109</v>
      </c>
      <c r="O181" s="15">
        <f>VLOOKUP(F181,'[1]2015-2016'!$F$13:$M$414,8,FALSE)</f>
        <v>5465892.3930000002</v>
      </c>
      <c r="T181" s="32">
        <v>3112177952</v>
      </c>
      <c r="U181" s="1">
        <f t="shared" si="37"/>
        <v>3112177.952</v>
      </c>
      <c r="V181" s="33">
        <v>2189779491.1999998</v>
      </c>
      <c r="W181" s="1">
        <f t="shared" si="38"/>
        <v>2189779.4911999996</v>
      </c>
    </row>
    <row r="182" spans="1:23" outlineLevel="5">
      <c r="A182" s="1" t="e">
        <f t="shared" si="36"/>
        <v>#REF!</v>
      </c>
      <c r="B182" s="16"/>
      <c r="C182" s="50"/>
      <c r="D182" s="50"/>
      <c r="E182" s="58"/>
      <c r="F182" s="49" t="s">
        <v>326</v>
      </c>
      <c r="G182" s="57" t="s">
        <v>327</v>
      </c>
      <c r="H182" s="18">
        <v>0</v>
      </c>
      <c r="I182" s="18">
        <v>0</v>
      </c>
      <c r="J182" s="18">
        <v>0</v>
      </c>
      <c r="K182" s="18">
        <f>VLOOKUP(F182,'[1]2012'!$E$12:$G$410,3,FALSE)</f>
        <v>203522</v>
      </c>
      <c r="L182" s="18">
        <f>VLOOKUP(F182,'[1]2013'!$F$13:$H$411,3,FALSE)</f>
        <v>0</v>
      </c>
      <c r="M182" s="18">
        <f>VLOOKUP(F182,'[1]2014'!$F$13:$K$410,6,FALSE)</f>
        <v>125678</v>
      </c>
      <c r="N182" s="23">
        <v>265584</v>
      </c>
      <c r="O182" s="15">
        <v>275676</v>
      </c>
      <c r="T182" s="32">
        <v>240627320</v>
      </c>
      <c r="U182" s="1">
        <f t="shared" si="37"/>
        <v>240627.32</v>
      </c>
      <c r="V182" s="33">
        <v>38054732</v>
      </c>
      <c r="W182" s="1">
        <f t="shared" si="38"/>
        <v>38054.732000000004</v>
      </c>
    </row>
    <row r="183" spans="1:23" outlineLevel="4">
      <c r="A183" s="1" t="e">
        <f t="shared" si="36"/>
        <v>#REF!</v>
      </c>
      <c r="B183" s="16"/>
      <c r="C183" s="50"/>
      <c r="D183" s="50"/>
      <c r="E183" s="58"/>
      <c r="F183" s="49" t="s">
        <v>328</v>
      </c>
      <c r="G183" s="57" t="s">
        <v>329</v>
      </c>
      <c r="H183" s="18">
        <f>VLOOKUP('Resumen '!F183,'[1]2009'!$E$12:$G$369,3,FALSE)</f>
        <v>0</v>
      </c>
      <c r="I183" s="18">
        <f>VLOOKUP(F183,'[1]2010'!$E$12:$G$388,3,FALSE)</f>
        <v>0</v>
      </c>
      <c r="J183" s="18">
        <f>VLOOKUP(F183,'[1]2011'!$F$13:$H$385,3,FALSE)</f>
        <v>0</v>
      </c>
      <c r="K183" s="18">
        <f>VLOOKUP(F183,'[1]2012'!$E$12:$G$410,3,FALSE)</f>
        <v>0</v>
      </c>
      <c r="L183" s="18">
        <f>VLOOKUP(F183,'[1]2013'!$F$13:$H$411,3,FALSE)</f>
        <v>0</v>
      </c>
      <c r="M183" s="18">
        <f>VLOOKUP(F183,'[1]2014'!$F$13:$K$410,6,FALSE)</f>
        <v>0</v>
      </c>
      <c r="N183" s="23">
        <f>VLOOKUP(F183,'[1]2015-2016'!$F$13:$J$413,5,FALSE)</f>
        <v>0</v>
      </c>
      <c r="O183" s="15">
        <f>VLOOKUP(F183,'[1]2015-2016'!$F$13:$M$414,8,FALSE)</f>
        <v>0</v>
      </c>
      <c r="T183" s="32">
        <v>0</v>
      </c>
      <c r="U183" s="1">
        <f t="shared" si="37"/>
        <v>0</v>
      </c>
      <c r="V183" s="33">
        <v>0</v>
      </c>
      <c r="W183" s="1">
        <f t="shared" si="38"/>
        <v>0</v>
      </c>
    </row>
    <row r="184" spans="1:23" outlineLevel="5">
      <c r="A184" s="1" t="e">
        <f t="shared" si="36"/>
        <v>#REF!</v>
      </c>
      <c r="B184" s="16"/>
      <c r="C184" s="50"/>
      <c r="D184" s="50"/>
      <c r="E184" s="58"/>
      <c r="F184" s="49" t="s">
        <v>330</v>
      </c>
      <c r="G184" s="51" t="s">
        <v>114</v>
      </c>
      <c r="H184" s="18">
        <f>VLOOKUP('Resumen '!F184,'[1]2009'!$E$12:$G$369,3,FALSE)</f>
        <v>0</v>
      </c>
      <c r="I184" s="18">
        <f>VLOOKUP(F184,'[1]2010'!$E$12:$G$388,3,FALSE)</f>
        <v>0</v>
      </c>
      <c r="J184" s="18">
        <f>VLOOKUP(F184,'[1]2011'!$F$13:$H$385,3,FALSE)</f>
        <v>0</v>
      </c>
      <c r="K184" s="18">
        <f>VLOOKUP(F184,'[1]2012'!$E$12:$G$410,3,FALSE)</f>
        <v>0</v>
      </c>
      <c r="L184" s="18">
        <f>VLOOKUP(F184,'[1]2013'!$F$13:$H$411,3,FALSE)</f>
        <v>0</v>
      </c>
      <c r="M184" s="18">
        <f>VLOOKUP(F184,'[1]2014'!$F$13:$K$410,6,FALSE)</f>
        <v>0</v>
      </c>
      <c r="N184" s="23">
        <f>VLOOKUP(F184,'[1]2015-2016'!$F$13:$J$413,5,FALSE)</f>
        <v>0</v>
      </c>
      <c r="O184" s="15">
        <v>0</v>
      </c>
      <c r="T184" s="32">
        <v>0</v>
      </c>
      <c r="U184" s="1">
        <f t="shared" si="37"/>
        <v>0</v>
      </c>
      <c r="V184" s="33">
        <v>0</v>
      </c>
      <c r="W184" s="1">
        <f t="shared" si="38"/>
        <v>0</v>
      </c>
    </row>
    <row r="185" spans="1:23" outlineLevel="5">
      <c r="A185" s="1" t="e">
        <f t="shared" si="36"/>
        <v>#REF!</v>
      </c>
      <c r="B185" s="16"/>
      <c r="C185" s="50"/>
      <c r="D185" s="50"/>
      <c r="E185" s="58"/>
      <c r="F185" s="49" t="s">
        <v>331</v>
      </c>
      <c r="G185" s="57" t="s">
        <v>332</v>
      </c>
      <c r="H185" s="18">
        <f>VLOOKUP('Resumen '!F185,'[1]2009'!$E$12:$G$369,3,FALSE)</f>
        <v>0</v>
      </c>
      <c r="I185" s="18">
        <f>VLOOKUP(F185,'[1]2010'!$E$12:$G$388,3,FALSE)</f>
        <v>0</v>
      </c>
      <c r="J185" s="18">
        <f>VLOOKUP(F185,'[1]2011'!$F$13:$H$385,3,FALSE)</f>
        <v>0</v>
      </c>
      <c r="K185" s="18">
        <f>VLOOKUP(F185,'[1]2012'!$E$12:$G$410,3,FALSE)</f>
        <v>0</v>
      </c>
      <c r="L185" s="18">
        <f>VLOOKUP(F185,'[1]2013'!$F$13:$H$411,3,FALSE)</f>
        <v>0</v>
      </c>
      <c r="M185" s="18">
        <f>VLOOKUP(F185,'[1]2014'!$F$13:$K$410,6,FALSE)</f>
        <v>0</v>
      </c>
      <c r="N185" s="23">
        <f>VLOOKUP(F185,'[1]2015-2016'!$F$13:$J$413,5,FALSE)</f>
        <v>0</v>
      </c>
      <c r="O185" s="15">
        <f>VLOOKUP(F185,'[1]2015-2016'!$F$13:$M$414,8,FALSE)</f>
        <v>0</v>
      </c>
      <c r="T185" s="32">
        <v>0</v>
      </c>
      <c r="U185" s="1">
        <f t="shared" si="37"/>
        <v>0</v>
      </c>
      <c r="V185" s="33">
        <v>0</v>
      </c>
      <c r="W185" s="1">
        <f t="shared" si="38"/>
        <v>0</v>
      </c>
    </row>
    <row r="186" spans="1:23" outlineLevel="5">
      <c r="A186" s="1" t="e">
        <f t="shared" si="36"/>
        <v>#REF!</v>
      </c>
      <c r="B186" s="16"/>
      <c r="C186" s="50"/>
      <c r="D186" s="50"/>
      <c r="E186" s="58"/>
      <c r="F186" s="49" t="s">
        <v>333</v>
      </c>
      <c r="G186" s="57" t="s">
        <v>334</v>
      </c>
      <c r="H186" s="18">
        <f>VLOOKUP('Resumen '!F186,'[1]2009'!$E$12:$G$369,3,FALSE)</f>
        <v>0</v>
      </c>
      <c r="I186" s="18">
        <f>VLOOKUP(F186,'[1]2010'!$E$12:$G$388,3,FALSE)</f>
        <v>0</v>
      </c>
      <c r="J186" s="18">
        <f>VLOOKUP(F186,'[1]2011'!$F$13:$H$385,3,FALSE)</f>
        <v>0</v>
      </c>
      <c r="K186" s="18">
        <f>VLOOKUP(F186,'[1]2012'!$E$12:$G$410,3,FALSE)</f>
        <v>0</v>
      </c>
      <c r="L186" s="18">
        <f>VLOOKUP(F186,'[1]2013'!$F$13:$H$411,3,FALSE)</f>
        <v>0</v>
      </c>
      <c r="M186" s="18">
        <f>VLOOKUP(F186,'[1]2014'!$F$13:$K$410,6,FALSE)</f>
        <v>0</v>
      </c>
      <c r="N186" s="23">
        <f>VLOOKUP(F186,'[1]2015-2016'!$F$13:$J$413,5,FALSE)</f>
        <v>0</v>
      </c>
      <c r="O186" s="15">
        <f>VLOOKUP(F186,'[1]2015-2016'!$F$13:$M$414,8,FALSE)</f>
        <v>0</v>
      </c>
      <c r="T186" s="32">
        <v>0</v>
      </c>
      <c r="U186" s="1">
        <f t="shared" si="37"/>
        <v>0</v>
      </c>
      <c r="V186" s="33">
        <v>0</v>
      </c>
      <c r="W186" s="1">
        <f t="shared" si="38"/>
        <v>0</v>
      </c>
    </row>
    <row r="187" spans="1:23" outlineLevel="5">
      <c r="A187" s="1" t="e">
        <f t="shared" si="36"/>
        <v>#REF!</v>
      </c>
      <c r="B187" s="16"/>
      <c r="C187" s="50"/>
      <c r="D187" s="50"/>
      <c r="E187" s="58"/>
      <c r="F187" s="49" t="s">
        <v>335</v>
      </c>
      <c r="G187" s="57" t="s">
        <v>336</v>
      </c>
      <c r="H187" s="18">
        <f>VLOOKUP('Resumen '!F187,'[1]2009'!$E$12:$G$369,3,FALSE)</f>
        <v>0</v>
      </c>
      <c r="I187" s="18">
        <f>VLOOKUP(F187,'[1]2010'!$E$12:$G$388,3,FALSE)</f>
        <v>0</v>
      </c>
      <c r="J187" s="18">
        <f>VLOOKUP(F187,'[1]2011'!$F$13:$H$385,3,FALSE)</f>
        <v>0</v>
      </c>
      <c r="K187" s="18">
        <f>VLOOKUP(F187,'[1]2012'!$E$12:$G$410,3,FALSE)</f>
        <v>0</v>
      </c>
      <c r="L187" s="18">
        <f>VLOOKUP(F187,'[1]2013'!$F$13:$H$411,3,FALSE)</f>
        <v>0</v>
      </c>
      <c r="M187" s="18">
        <f>VLOOKUP(F187,'[1]2014'!$F$13:$K$410,6,FALSE)</f>
        <v>0</v>
      </c>
      <c r="N187" s="23">
        <f>VLOOKUP(F187,'[1]2015-2016'!$F$13:$J$413,5,FALSE)</f>
        <v>0</v>
      </c>
      <c r="O187" s="15">
        <f>VLOOKUP(F187,'[1]2015-2016'!$F$13:$M$414,8,FALSE)</f>
        <v>0</v>
      </c>
      <c r="T187" s="32">
        <v>0</v>
      </c>
      <c r="U187" s="1">
        <f t="shared" si="37"/>
        <v>0</v>
      </c>
      <c r="V187" s="33">
        <v>0</v>
      </c>
      <c r="W187" s="1">
        <f t="shared" si="38"/>
        <v>0</v>
      </c>
    </row>
    <row r="188" spans="1:23">
      <c r="A188" s="1" t="e">
        <f t="shared" si="36"/>
        <v>#REF!</v>
      </c>
      <c r="B188" s="24" t="s">
        <v>337</v>
      </c>
      <c r="C188" s="25" t="s">
        <v>338</v>
      </c>
      <c r="D188" s="17"/>
      <c r="E188" s="19"/>
      <c r="F188" s="74"/>
      <c r="G188" s="53"/>
      <c r="H188" s="19">
        <f t="shared" ref="H188" si="42">SUM(H189+H193)</f>
        <v>826.58383493282156</v>
      </c>
      <c r="I188" s="19">
        <f t="shared" ref="I188:O188" si="43">SUM(I189+I193)</f>
        <v>2127</v>
      </c>
      <c r="J188" s="19">
        <f t="shared" si="43"/>
        <v>1960</v>
      </c>
      <c r="K188" s="19">
        <f t="shared" si="43"/>
        <v>15853</v>
      </c>
      <c r="L188" s="19">
        <f t="shared" si="43"/>
        <v>13934</v>
      </c>
      <c r="M188" s="19">
        <f t="shared" si="43"/>
        <v>980</v>
      </c>
      <c r="N188" s="19">
        <f t="shared" si="43"/>
        <v>857</v>
      </c>
      <c r="O188" s="26">
        <f t="shared" si="43"/>
        <v>889.56600000000003</v>
      </c>
      <c r="T188" s="75">
        <f>+SUM(T189,T193)</f>
        <v>679000</v>
      </c>
      <c r="U188" s="1">
        <f t="shared" si="37"/>
        <v>679</v>
      </c>
      <c r="V188" s="76">
        <f t="shared" ref="V188" si="44">+SUM(V189,V193)</f>
        <v>194400</v>
      </c>
      <c r="W188" s="1">
        <f t="shared" si="38"/>
        <v>194.4</v>
      </c>
    </row>
    <row r="189" spans="1:23" outlineLevel="1">
      <c r="A189" s="1" t="e">
        <f t="shared" si="36"/>
        <v>#REF!</v>
      </c>
      <c r="B189" s="16"/>
      <c r="C189" s="31" t="s">
        <v>339</v>
      </c>
      <c r="D189" s="42" t="s">
        <v>340</v>
      </c>
      <c r="E189" s="17"/>
      <c r="F189" s="31"/>
      <c r="G189" s="53"/>
      <c r="H189" s="18">
        <f t="shared" ref="H189" si="45">SUM(H190:H192)</f>
        <v>826.58383493282156</v>
      </c>
      <c r="I189" s="18">
        <f t="shared" ref="I189:O189" si="46">SUM(I190:I192)</f>
        <v>2127</v>
      </c>
      <c r="J189" s="18">
        <f t="shared" si="46"/>
        <v>1960</v>
      </c>
      <c r="K189" s="18">
        <f t="shared" si="46"/>
        <v>15853</v>
      </c>
      <c r="L189" s="18">
        <f t="shared" si="46"/>
        <v>13934</v>
      </c>
      <c r="M189" s="18">
        <f t="shared" si="46"/>
        <v>980</v>
      </c>
      <c r="N189" s="18">
        <f t="shared" si="46"/>
        <v>857</v>
      </c>
      <c r="O189" s="45">
        <f t="shared" si="46"/>
        <v>889.56600000000003</v>
      </c>
      <c r="T189" s="39">
        <f>SUM(T190:T192)</f>
        <v>679000</v>
      </c>
      <c r="U189" s="1">
        <f t="shared" si="37"/>
        <v>679</v>
      </c>
      <c r="V189" s="77">
        <f t="shared" ref="V189" si="47">SUM(V190:V192)</f>
        <v>194400</v>
      </c>
      <c r="W189" s="1">
        <f t="shared" si="38"/>
        <v>194.4</v>
      </c>
    </row>
    <row r="190" spans="1:23" outlineLevel="4">
      <c r="A190" s="1" t="e">
        <f t="shared" si="36"/>
        <v>#REF!</v>
      </c>
      <c r="B190" s="16"/>
      <c r="C190" s="17"/>
      <c r="D190" s="17"/>
      <c r="E190" s="18"/>
      <c r="F190" s="31" t="s">
        <v>341</v>
      </c>
      <c r="G190" s="43" t="s">
        <v>342</v>
      </c>
      <c r="H190" s="18">
        <f>VLOOKUP('Resumen '!F190,'[1]2009'!$E$12:$G$369,3,FALSE)</f>
        <v>0</v>
      </c>
      <c r="I190" s="18">
        <f>VLOOKUP(F190,'[1]2010'!$E$12:$G$388,3,FALSE)</f>
        <v>0</v>
      </c>
      <c r="J190" s="18">
        <f>VLOOKUP(F190,'[1]2011'!$F$13:$H$385,3,FALSE)</f>
        <v>0</v>
      </c>
      <c r="K190" s="18">
        <f>VLOOKUP(F190,'[1]2012'!$E$12:$G$410,3,FALSE)</f>
        <v>0</v>
      </c>
      <c r="L190" s="18">
        <f>VLOOKUP(F190,'[1]2013'!$F$13:$H$411,3,FALSE)</f>
        <v>0</v>
      </c>
      <c r="M190" s="18">
        <f>VLOOKUP(F190,'[1]2014'!$F$13:$K$410,6,FALSE)</f>
        <v>0</v>
      </c>
      <c r="N190" s="23">
        <f>VLOOKUP(F190,'[1]2015-2016'!$F$13:$J$413,5,FALSE)</f>
        <v>0</v>
      </c>
      <c r="O190" s="15">
        <f>VLOOKUP(F190,'[1]2015-2016'!$F$13:$M$414,8,FALSE)</f>
        <v>0</v>
      </c>
      <c r="T190" s="32">
        <v>0</v>
      </c>
      <c r="U190" s="1">
        <f t="shared" si="37"/>
        <v>0</v>
      </c>
      <c r="V190" s="33">
        <v>0</v>
      </c>
      <c r="W190" s="1">
        <f t="shared" si="38"/>
        <v>0</v>
      </c>
    </row>
    <row r="191" spans="1:23" outlineLevel="4">
      <c r="A191" s="1" t="e">
        <f t="shared" si="36"/>
        <v>#REF!</v>
      </c>
      <c r="B191" s="16"/>
      <c r="C191" s="17"/>
      <c r="D191" s="17"/>
      <c r="E191" s="18"/>
      <c r="F191" s="31" t="s">
        <v>343</v>
      </c>
      <c r="G191" s="43" t="s">
        <v>344</v>
      </c>
      <c r="H191" s="18">
        <f>VLOOKUP('Resumen '!F191,'[1]2009'!$E$12:$G$369,3,FALSE)</f>
        <v>826.58383493282156</v>
      </c>
      <c r="I191" s="18">
        <f>VLOOKUP(F191,'[1]2010'!$E$12:$G$388,3,FALSE)</f>
        <v>2127</v>
      </c>
      <c r="J191" s="18">
        <f>VLOOKUP(F191,'[1]2011'!$F$13:$H$385,3,FALSE)</f>
        <v>1960</v>
      </c>
      <c r="K191" s="18">
        <f>VLOOKUP(F191,'[1]2012'!$E$12:$G$410,3,FALSE)</f>
        <v>15853</v>
      </c>
      <c r="L191" s="18">
        <f>VLOOKUP(F191,'[1]2013'!$F$13:$H$411,3,FALSE)</f>
        <v>13934</v>
      </c>
      <c r="M191" s="18">
        <f>VLOOKUP(F191,'[1]2014'!$F$13:$K$410,6,FALSE)</f>
        <v>980</v>
      </c>
      <c r="N191" s="23">
        <f>VLOOKUP(F191,'[1]2015-2016'!$F$13:$J$413,5,FALSE)</f>
        <v>857</v>
      </c>
      <c r="O191" s="15">
        <f>VLOOKUP(F191,'[1]2015-2016'!$F$13:$M$414,8,FALSE)</f>
        <v>889.56600000000003</v>
      </c>
      <c r="T191" s="32">
        <v>679000</v>
      </c>
      <c r="U191" s="1">
        <f t="shared" si="37"/>
        <v>679</v>
      </c>
      <c r="V191" s="33">
        <v>194400</v>
      </c>
      <c r="W191" s="1">
        <f t="shared" si="38"/>
        <v>194.4</v>
      </c>
    </row>
    <row r="192" spans="1:23" outlineLevel="5">
      <c r="A192" s="1" t="e">
        <f t="shared" si="36"/>
        <v>#REF!</v>
      </c>
      <c r="B192" s="16"/>
      <c r="C192" s="17"/>
      <c r="D192" s="17"/>
      <c r="E192" s="18"/>
      <c r="F192" s="31" t="s">
        <v>345</v>
      </c>
      <c r="G192" s="43" t="s">
        <v>346</v>
      </c>
      <c r="H192" s="18">
        <f>VLOOKUP('Resumen '!F192,'[1]2009'!$E$12:$G$369,3,FALSE)</f>
        <v>0</v>
      </c>
      <c r="I192" s="18">
        <f>VLOOKUP(F192,'[1]2010'!$E$12:$G$388,3,FALSE)</f>
        <v>0</v>
      </c>
      <c r="J192" s="18">
        <f>VLOOKUP(F192,'[1]2011'!$F$13:$H$385,3,FALSE)</f>
        <v>0</v>
      </c>
      <c r="K192" s="18">
        <f>VLOOKUP(F192,'[1]2012'!$E$12:$G$410,3,FALSE)</f>
        <v>0</v>
      </c>
      <c r="L192" s="18">
        <f>VLOOKUP(F192,'[1]2013'!$F$13:$H$411,3,FALSE)</f>
        <v>0</v>
      </c>
      <c r="M192" s="18">
        <f>VLOOKUP(F192,'[1]2014'!$F$13:$K$410,6,FALSE)</f>
        <v>0</v>
      </c>
      <c r="N192" s="23">
        <f>VLOOKUP(F192,'[1]2015-2016'!$F$13:$J$413,5,FALSE)</f>
        <v>0</v>
      </c>
      <c r="O192" s="15">
        <f>VLOOKUP(F192,'[1]2015-2016'!$F$13:$M$414,8,FALSE)</f>
        <v>0</v>
      </c>
      <c r="T192" s="32">
        <v>0</v>
      </c>
      <c r="U192" s="1">
        <f t="shared" si="37"/>
        <v>0</v>
      </c>
      <c r="V192" s="33">
        <v>0</v>
      </c>
      <c r="W192" s="1">
        <f t="shared" si="38"/>
        <v>0</v>
      </c>
    </row>
    <row r="193" spans="1:23" outlineLevel="1">
      <c r="A193" s="1" t="e">
        <f t="shared" si="36"/>
        <v>#REF!</v>
      </c>
      <c r="B193" s="16"/>
      <c r="C193" s="31" t="s">
        <v>347</v>
      </c>
      <c r="D193" s="17" t="s">
        <v>348</v>
      </c>
      <c r="E193" s="17"/>
      <c r="F193" s="31"/>
      <c r="G193" s="35"/>
      <c r="H193" s="18">
        <f t="shared" ref="H193:O193" si="48">SUM(H194:H198)</f>
        <v>0</v>
      </c>
      <c r="I193" s="18">
        <f t="shared" si="48"/>
        <v>0</v>
      </c>
      <c r="J193" s="18">
        <f t="shared" si="48"/>
        <v>0</v>
      </c>
      <c r="K193" s="18">
        <f t="shared" si="48"/>
        <v>0</v>
      </c>
      <c r="L193" s="18">
        <f t="shared" si="48"/>
        <v>0</v>
      </c>
      <c r="M193" s="18">
        <f t="shared" si="48"/>
        <v>0</v>
      </c>
      <c r="N193" s="18">
        <f t="shared" si="48"/>
        <v>0</v>
      </c>
      <c r="O193" s="45">
        <f t="shared" si="48"/>
        <v>0</v>
      </c>
      <c r="P193" s="18"/>
      <c r="T193" s="54">
        <f>SUM(T194:T198)</f>
        <v>0</v>
      </c>
      <c r="U193" s="1">
        <f t="shared" si="37"/>
        <v>0</v>
      </c>
      <c r="V193" s="55">
        <f t="shared" ref="V193" si="49">SUM(V194:V198)</f>
        <v>0</v>
      </c>
      <c r="W193" s="1">
        <f t="shared" si="38"/>
        <v>0</v>
      </c>
    </row>
    <row r="194" spans="1:23" outlineLevel="5">
      <c r="A194" s="1" t="e">
        <f t="shared" si="36"/>
        <v>#REF!</v>
      </c>
      <c r="B194" s="16"/>
      <c r="C194" s="17"/>
      <c r="D194" s="17"/>
      <c r="E194" s="18"/>
      <c r="F194" s="31" t="s">
        <v>349</v>
      </c>
      <c r="G194" s="44" t="s">
        <v>350</v>
      </c>
      <c r="H194" s="18">
        <f>VLOOKUP('Resumen '!F194,'[1]2009'!$E$12:$G$369,3,FALSE)</f>
        <v>0</v>
      </c>
      <c r="I194" s="18">
        <f>VLOOKUP(F194,'[1]2010'!$E$12:$G$388,3,FALSE)</f>
        <v>0</v>
      </c>
      <c r="J194" s="18">
        <f>VLOOKUP(F194,'[1]2011'!$F$13:$H$385,3,FALSE)</f>
        <v>0</v>
      </c>
      <c r="K194" s="18">
        <f>VLOOKUP(F194,'[1]2012'!$E$12:$G$410,3,FALSE)</f>
        <v>0</v>
      </c>
      <c r="L194" s="18">
        <f>VLOOKUP(F194,'[1]2013'!$F$13:$H$411,3,FALSE)</f>
        <v>0</v>
      </c>
      <c r="M194" s="18">
        <f>VLOOKUP(F194,'[1]2014'!$F$13:$K$410,6,FALSE)</f>
        <v>0</v>
      </c>
      <c r="N194" s="23">
        <f>VLOOKUP(F194,'[1]2015-2016'!$F$13:$J$413,5,FALSE)</f>
        <v>0</v>
      </c>
      <c r="O194" s="15">
        <f>VLOOKUP(F194,'[1]2015-2016'!$F$13:$M$414,8,FALSE)</f>
        <v>0</v>
      </c>
      <c r="T194" s="32">
        <v>0</v>
      </c>
      <c r="U194" s="1">
        <f t="shared" si="37"/>
        <v>0</v>
      </c>
      <c r="V194" s="33">
        <v>0</v>
      </c>
      <c r="W194" s="1">
        <f t="shared" si="38"/>
        <v>0</v>
      </c>
    </row>
    <row r="195" spans="1:23" outlineLevel="5">
      <c r="A195" s="1" t="e">
        <f t="shared" si="36"/>
        <v>#REF!</v>
      </c>
      <c r="B195" s="16"/>
      <c r="C195" s="17"/>
      <c r="D195" s="17"/>
      <c r="E195" s="18"/>
      <c r="F195" s="31" t="s">
        <v>351</v>
      </c>
      <c r="G195" s="44" t="s">
        <v>352</v>
      </c>
      <c r="H195" s="18">
        <f>VLOOKUP('Resumen '!F195,'[1]2009'!$E$12:$G$369,3,FALSE)</f>
        <v>0</v>
      </c>
      <c r="I195" s="18">
        <f>VLOOKUP(F195,'[1]2010'!$E$12:$G$388,3,FALSE)</f>
        <v>0</v>
      </c>
      <c r="J195" s="18">
        <f>VLOOKUP(F195,'[1]2011'!$F$13:$H$385,3,FALSE)</f>
        <v>0</v>
      </c>
      <c r="K195" s="18">
        <f>VLOOKUP(F195,'[1]2012'!$E$12:$G$410,3,FALSE)</f>
        <v>0</v>
      </c>
      <c r="L195" s="18">
        <f>VLOOKUP(F195,'[1]2013'!$F$13:$H$411,3,FALSE)</f>
        <v>0</v>
      </c>
      <c r="M195" s="18">
        <f>VLOOKUP(F195,'[1]2014'!$F$13:$K$410,6,FALSE)</f>
        <v>0</v>
      </c>
      <c r="N195" s="23">
        <f>VLOOKUP(F195,'[1]2015-2016'!$F$13:$J$413,5,FALSE)</f>
        <v>0</v>
      </c>
      <c r="O195" s="15">
        <f>VLOOKUP(F195,'[1]2015-2016'!$F$13:$M$414,8,FALSE)</f>
        <v>0</v>
      </c>
      <c r="T195" s="32">
        <v>0</v>
      </c>
      <c r="U195" s="1">
        <f t="shared" si="37"/>
        <v>0</v>
      </c>
      <c r="V195" s="33">
        <v>0</v>
      </c>
      <c r="W195" s="1">
        <f t="shared" si="38"/>
        <v>0</v>
      </c>
    </row>
    <row r="196" spans="1:23" outlineLevel="5">
      <c r="A196" s="1" t="e">
        <f t="shared" si="36"/>
        <v>#REF!</v>
      </c>
      <c r="B196" s="16"/>
      <c r="C196" s="17"/>
      <c r="D196" s="17"/>
      <c r="E196" s="18"/>
      <c r="F196" s="31" t="s">
        <v>353</v>
      </c>
      <c r="G196" s="43" t="s">
        <v>354</v>
      </c>
      <c r="H196" s="18">
        <f>VLOOKUP('Resumen '!F196,'[1]2009'!$E$12:$G$369,3,FALSE)</f>
        <v>0</v>
      </c>
      <c r="I196" s="18">
        <f>VLOOKUP(F196,'[1]2010'!$E$12:$G$388,3,FALSE)</f>
        <v>0</v>
      </c>
      <c r="J196" s="18">
        <f>VLOOKUP(F196,'[1]2011'!$F$13:$H$385,3,FALSE)</f>
        <v>0</v>
      </c>
      <c r="K196" s="18">
        <f>VLOOKUP(F196,'[1]2012'!$E$12:$G$410,3,FALSE)</f>
        <v>0</v>
      </c>
      <c r="L196" s="18">
        <f>VLOOKUP(F196,'[1]2013'!$F$13:$H$411,3,FALSE)</f>
        <v>0</v>
      </c>
      <c r="M196" s="18">
        <f>VLOOKUP(F196,'[1]2014'!$F$13:$K$410,6,FALSE)</f>
        <v>0</v>
      </c>
      <c r="N196" s="23">
        <f>VLOOKUP(F196,'[1]2015-2016'!$F$13:$J$413,5,FALSE)</f>
        <v>0</v>
      </c>
      <c r="O196" s="15">
        <f>VLOOKUP(F196,'[1]2015-2016'!$F$13:$M$414,8,FALSE)</f>
        <v>0</v>
      </c>
      <c r="T196" s="32">
        <v>0</v>
      </c>
      <c r="U196" s="1">
        <f t="shared" si="37"/>
        <v>0</v>
      </c>
      <c r="V196" s="33">
        <v>0</v>
      </c>
      <c r="W196" s="1">
        <f t="shared" si="38"/>
        <v>0</v>
      </c>
    </row>
    <row r="197" spans="1:23" outlineLevel="5">
      <c r="A197" s="1" t="e">
        <f t="shared" si="36"/>
        <v>#REF!</v>
      </c>
      <c r="B197" s="16"/>
      <c r="C197" s="17"/>
      <c r="D197" s="17"/>
      <c r="E197" s="18"/>
      <c r="F197" s="31" t="s">
        <v>355</v>
      </c>
      <c r="G197" s="43" t="s">
        <v>356</v>
      </c>
      <c r="H197" s="18">
        <f>VLOOKUP('Resumen '!F197,'[1]2009'!$E$12:$G$369,3,FALSE)</f>
        <v>0</v>
      </c>
      <c r="I197" s="18">
        <f>VLOOKUP(F197,'[1]2010'!$E$12:$G$388,3,FALSE)</f>
        <v>0</v>
      </c>
      <c r="J197" s="18">
        <f>VLOOKUP(F197,'[1]2011'!$F$13:$H$385,3,FALSE)</f>
        <v>0</v>
      </c>
      <c r="K197" s="18">
        <f>VLOOKUP(F197,'[1]2012'!$E$12:$G$410,3,FALSE)</f>
        <v>0</v>
      </c>
      <c r="L197" s="18">
        <f>VLOOKUP(F197,'[1]2013'!$F$13:$H$411,3,FALSE)</f>
        <v>0</v>
      </c>
      <c r="M197" s="18">
        <f>VLOOKUP(F197,'[1]2014'!$F$13:$K$410,6,FALSE)</f>
        <v>0</v>
      </c>
      <c r="N197" s="23">
        <f>VLOOKUP(F197,'[1]2015-2016'!$F$13:$J$413,5,FALSE)</f>
        <v>0</v>
      </c>
      <c r="O197" s="15">
        <f>VLOOKUP(F197,'[1]2015-2016'!$F$13:$M$414,8,FALSE)</f>
        <v>0</v>
      </c>
      <c r="T197" s="32">
        <v>0</v>
      </c>
      <c r="U197" s="1">
        <f t="shared" si="37"/>
        <v>0</v>
      </c>
      <c r="V197" s="33">
        <v>0</v>
      </c>
      <c r="W197" s="1">
        <f t="shared" si="38"/>
        <v>0</v>
      </c>
    </row>
    <row r="198" spans="1:23" outlineLevel="5">
      <c r="A198" s="1" t="e">
        <f t="shared" si="36"/>
        <v>#REF!</v>
      </c>
      <c r="B198" s="16"/>
      <c r="C198" s="17"/>
      <c r="D198" s="17"/>
      <c r="E198" s="18"/>
      <c r="F198" s="31" t="s">
        <v>357</v>
      </c>
      <c r="G198" s="43" t="s">
        <v>358</v>
      </c>
      <c r="H198" s="18">
        <f>VLOOKUP('Resumen '!F198,'[1]2009'!$E$12:$G$369,3,FALSE)</f>
        <v>0</v>
      </c>
      <c r="I198" s="18">
        <f>VLOOKUP(F198,'[1]2010'!$E$12:$G$388,3,FALSE)</f>
        <v>0</v>
      </c>
      <c r="J198" s="18">
        <f>VLOOKUP(F198,'[1]2011'!$F$13:$H$385,3,FALSE)</f>
        <v>0</v>
      </c>
      <c r="K198" s="18">
        <f>VLOOKUP(F198,'[1]2012'!$E$12:$G$410,3,FALSE)</f>
        <v>0</v>
      </c>
      <c r="L198" s="18">
        <f>VLOOKUP(F198,'[1]2013'!$F$13:$H$411,3,FALSE)</f>
        <v>0</v>
      </c>
      <c r="M198" s="18">
        <f>VLOOKUP(F198,'[1]2014'!$F$13:$K$410,6,FALSE)</f>
        <v>0</v>
      </c>
      <c r="N198" s="23">
        <f>VLOOKUP(F198,'[1]2015-2016'!$F$13:$J$413,5,FALSE)</f>
        <v>0</v>
      </c>
      <c r="O198" s="15">
        <f>VLOOKUP(F198,'[1]2015-2016'!$F$13:$M$414,8,FALSE)</f>
        <v>0</v>
      </c>
      <c r="T198" s="32">
        <v>0</v>
      </c>
      <c r="U198" s="1">
        <f t="shared" si="37"/>
        <v>0</v>
      </c>
      <c r="V198" s="33">
        <v>0</v>
      </c>
      <c r="W198" s="1">
        <f t="shared" si="38"/>
        <v>0</v>
      </c>
    </row>
    <row r="199" spans="1:23">
      <c r="A199" s="1" t="e">
        <f t="shared" si="36"/>
        <v>#REF!</v>
      </c>
      <c r="B199" s="78" t="s">
        <v>359</v>
      </c>
      <c r="C199" s="79" t="s">
        <v>360</v>
      </c>
      <c r="D199" s="50"/>
      <c r="E199" s="80"/>
      <c r="F199" s="81"/>
      <c r="G199" s="82"/>
      <c r="H199" s="19">
        <f t="shared" ref="H199" si="50">SUM(H200+H208)</f>
        <v>789991.92220729368</v>
      </c>
      <c r="I199" s="19">
        <f t="shared" ref="I199:O199" si="51">SUM(I200+I208)</f>
        <v>2729173</v>
      </c>
      <c r="J199" s="19">
        <f t="shared" si="51"/>
        <v>2113131</v>
      </c>
      <c r="K199" s="19">
        <f t="shared" si="51"/>
        <v>2998509</v>
      </c>
      <c r="L199" s="19">
        <f t="shared" si="51"/>
        <v>2383810</v>
      </c>
      <c r="M199" s="19">
        <f t="shared" si="51"/>
        <v>3228938</v>
      </c>
      <c r="N199" s="19">
        <f t="shared" si="51"/>
        <v>2444296</v>
      </c>
      <c r="O199" s="26">
        <f t="shared" si="51"/>
        <v>2537179.2479999997</v>
      </c>
      <c r="T199" s="75" t="e">
        <f>+SUM(T200,T208)</f>
        <v>#REF!</v>
      </c>
      <c r="U199" s="1" t="e">
        <f t="shared" si="37"/>
        <v>#REF!</v>
      </c>
      <c r="V199" s="76">
        <f t="shared" ref="V199" si="52">+SUM(V200,V208)</f>
        <v>424387291.40000004</v>
      </c>
      <c r="W199" s="1">
        <f t="shared" si="38"/>
        <v>424387.29140000005</v>
      </c>
    </row>
    <row r="200" spans="1:23" outlineLevel="1">
      <c r="A200" s="1" t="e">
        <f t="shared" si="36"/>
        <v>#REF!</v>
      </c>
      <c r="B200" s="83"/>
      <c r="C200" s="49" t="s">
        <v>361</v>
      </c>
      <c r="D200" s="57" t="s">
        <v>362</v>
      </c>
      <c r="E200" s="50"/>
      <c r="F200" s="49"/>
      <c r="G200" s="59"/>
      <c r="H200" s="18">
        <f t="shared" ref="H200" si="53">SUM(H201:H207)</f>
        <v>124520.20849136276</v>
      </c>
      <c r="I200" s="18">
        <f t="shared" ref="I200:O200" si="54">SUM(I201:I207)</f>
        <v>269354</v>
      </c>
      <c r="J200" s="18">
        <f t="shared" si="54"/>
        <v>290342</v>
      </c>
      <c r="K200" s="18">
        <f t="shared" si="54"/>
        <v>389319</v>
      </c>
      <c r="L200" s="18">
        <f t="shared" si="54"/>
        <v>397087</v>
      </c>
      <c r="M200" s="18">
        <f t="shared" si="54"/>
        <v>219052</v>
      </c>
      <c r="N200" s="18">
        <f t="shared" si="54"/>
        <v>116830</v>
      </c>
      <c r="O200" s="45">
        <f t="shared" si="54"/>
        <v>121269.54000000001</v>
      </c>
      <c r="T200" s="39">
        <f>SUM(T201:T207)</f>
        <v>77449599</v>
      </c>
      <c r="U200" s="1">
        <f t="shared" si="37"/>
        <v>77449.599000000002</v>
      </c>
      <c r="V200" s="77">
        <f t="shared" ref="V200" si="55">SUM(V201:V207)</f>
        <v>50876916.899999999</v>
      </c>
      <c r="W200" s="1">
        <f t="shared" si="38"/>
        <v>50876.916899999997</v>
      </c>
    </row>
    <row r="201" spans="1:23" outlineLevel="4">
      <c r="A201" s="1" t="e">
        <f t="shared" ref="A201:A264" si="56">+A200+1</f>
        <v>#REF!</v>
      </c>
      <c r="B201" s="83"/>
      <c r="C201" s="50"/>
      <c r="D201" s="50"/>
      <c r="E201" s="58"/>
      <c r="F201" s="49" t="s">
        <v>363</v>
      </c>
      <c r="G201" s="52" t="s">
        <v>364</v>
      </c>
      <c r="H201" s="18">
        <f>VLOOKUP('Resumen '!F201,'[1]2009'!$E$12:$G$369,3,FALSE)</f>
        <v>30565.368491362766</v>
      </c>
      <c r="I201" s="18">
        <f>VLOOKUP(F201,'[1]2010'!$E$12:$G$388,3,FALSE)</f>
        <v>26305</v>
      </c>
      <c r="J201" s="18">
        <f>VLOOKUP(F201,'[1]2011'!$F$13:$H$385,3,FALSE)</f>
        <v>32081</v>
      </c>
      <c r="K201" s="18">
        <f>VLOOKUP(F201,'[1]2012'!$E$12:$G$410,3,FALSE)</f>
        <v>19783</v>
      </c>
      <c r="L201" s="18">
        <f>VLOOKUP(F201,'[1]2013'!$F$13:$H$411,3,FALSE)</f>
        <v>13924</v>
      </c>
      <c r="M201" s="18">
        <f>VLOOKUP(F201,'[1]2014'!$F$13:$K$410,6,FALSE)</f>
        <v>10238</v>
      </c>
      <c r="N201" s="23">
        <f>VLOOKUP(F201,'[1]2015-2016'!$F$13:$J$413,5,FALSE)</f>
        <v>10941</v>
      </c>
      <c r="O201" s="15">
        <f>VLOOKUP(F201,'[1]2015-2016'!$F$13:$M$414,8,FALSE)</f>
        <v>11356.758</v>
      </c>
      <c r="T201" s="32">
        <v>10618199</v>
      </c>
      <c r="U201" s="1">
        <f t="shared" si="37"/>
        <v>10618.199000000001</v>
      </c>
      <c r="V201" s="33">
        <v>1230031.8999999999</v>
      </c>
      <c r="W201" s="1">
        <f t="shared" si="38"/>
        <v>1230.0319</v>
      </c>
    </row>
    <row r="202" spans="1:23" outlineLevel="4">
      <c r="A202" s="1" t="e">
        <f t="shared" si="56"/>
        <v>#REF!</v>
      </c>
      <c r="B202" s="83"/>
      <c r="C202" s="50"/>
      <c r="D202" s="50"/>
      <c r="E202" s="58"/>
      <c r="F202" s="49" t="s">
        <v>365</v>
      </c>
      <c r="G202" s="84" t="s">
        <v>366</v>
      </c>
      <c r="H202" s="18">
        <f>VLOOKUP('Resumen '!F202,'[1]2009'!$E$12:$G$369,3,FALSE)</f>
        <v>88789.343999999997</v>
      </c>
      <c r="I202" s="18">
        <f>VLOOKUP(F202,'[1]2010'!$E$12:$G$388,3,FALSE)</f>
        <v>51503</v>
      </c>
      <c r="J202" s="18">
        <f>VLOOKUP(F202,'[1]2011'!$F$13:$H$385,3,FALSE)</f>
        <v>57725</v>
      </c>
      <c r="K202" s="18">
        <f>VLOOKUP(F202,'[1]2012'!$E$12:$G$410,3,FALSE)</f>
        <v>76155</v>
      </c>
      <c r="L202" s="18">
        <f>VLOOKUP(F202,'[1]2013'!$F$13:$H$411,3,FALSE)</f>
        <v>71862</v>
      </c>
      <c r="M202" s="18">
        <f>VLOOKUP(F202,'[1]2014'!$F$13:$K$410,6,FALSE)</f>
        <v>148854</v>
      </c>
      <c r="N202" s="23">
        <f>VLOOKUP(F202,'[1]2015-2016'!$F$13:$J$413,5,FALSE)</f>
        <v>105889</v>
      </c>
      <c r="O202" s="15">
        <f>VLOOKUP(F202,'[1]2015-2016'!$F$13:$M$414,8,FALSE)</f>
        <v>109912.78200000001</v>
      </c>
      <c r="T202" s="32">
        <v>66831400</v>
      </c>
      <c r="U202" s="1">
        <f t="shared" ref="U202:U265" si="57">T202/1000</f>
        <v>66831.399999999994</v>
      </c>
      <c r="V202" s="33">
        <v>49646885</v>
      </c>
      <c r="W202" s="1">
        <f t="shared" ref="W202:W265" si="58">V202/1000</f>
        <v>49646.885000000002</v>
      </c>
    </row>
    <row r="203" spans="1:23" outlineLevel="4">
      <c r="A203" s="1" t="e">
        <f t="shared" si="56"/>
        <v>#REF!</v>
      </c>
      <c r="B203" s="83"/>
      <c r="C203" s="50"/>
      <c r="D203" s="50"/>
      <c r="E203" s="58"/>
      <c r="F203" s="49" t="s">
        <v>367</v>
      </c>
      <c r="G203" s="52" t="s">
        <v>368</v>
      </c>
      <c r="H203" s="18">
        <f>VLOOKUP('Resumen '!F203,'[1]2009'!$E$12:$G$369,3,FALSE)</f>
        <v>0</v>
      </c>
      <c r="I203" s="18">
        <f>VLOOKUP(F203,'[1]2010'!$E$12:$G$388,3,FALSE)</f>
        <v>0</v>
      </c>
      <c r="J203" s="18">
        <f>VLOOKUP(F203,'[1]2011'!$F$13:$H$385,3,FALSE)</f>
        <v>0</v>
      </c>
      <c r="K203" s="18">
        <f>VLOOKUP(F203,'[1]2012'!$E$12:$G$410,3,FALSE)</f>
        <v>0</v>
      </c>
      <c r="L203" s="18">
        <f>VLOOKUP(F203,'[1]2013'!$F$13:$H$411,3,FALSE)</f>
        <v>0</v>
      </c>
      <c r="M203" s="18">
        <f>VLOOKUP(F203,'[1]2014'!$F$13:$K$410,6,FALSE)</f>
        <v>0</v>
      </c>
      <c r="N203" s="23">
        <f>VLOOKUP(F203,'[1]2015-2016'!$F$13:$J$413,5,FALSE)</f>
        <v>0</v>
      </c>
      <c r="O203" s="15">
        <f>VLOOKUP(F203,'[1]2015-2016'!$F$13:$M$414,8,FALSE)</f>
        <v>0</v>
      </c>
      <c r="T203" s="32">
        <v>0</v>
      </c>
      <c r="U203" s="1">
        <f t="shared" si="57"/>
        <v>0</v>
      </c>
      <c r="V203" s="33">
        <v>0</v>
      </c>
      <c r="W203" s="1">
        <f t="shared" si="58"/>
        <v>0</v>
      </c>
    </row>
    <row r="204" spans="1:23" outlineLevel="4">
      <c r="A204" s="1" t="e">
        <f t="shared" si="56"/>
        <v>#REF!</v>
      </c>
      <c r="B204" s="83"/>
      <c r="C204" s="50"/>
      <c r="D204" s="50"/>
      <c r="E204" s="58"/>
      <c r="F204" s="49" t="s">
        <v>369</v>
      </c>
      <c r="G204" s="52" t="s">
        <v>370</v>
      </c>
      <c r="H204" s="18">
        <f>VLOOKUP('Resumen '!F204,'[1]2009'!$E$12:$G$369,3,FALSE)</f>
        <v>5165.4960000000001</v>
      </c>
      <c r="I204" s="18">
        <f>VLOOKUP(F204,'[1]2010'!$E$12:$G$388,3,FALSE)</f>
        <v>191546</v>
      </c>
      <c r="J204" s="18">
        <f>VLOOKUP(F204,'[1]2011'!$F$13:$H$385,3,FALSE)</f>
        <v>200536</v>
      </c>
      <c r="K204" s="18">
        <f>VLOOKUP(F204,'[1]2012'!$E$12:$G$410,3,FALSE)</f>
        <v>293381</v>
      </c>
      <c r="L204" s="18">
        <f>VLOOKUP(F204,'[1]2013'!$F$13:$H$411,3,FALSE)</f>
        <v>311301</v>
      </c>
      <c r="M204" s="18">
        <f>VLOOKUP(F204,'[1]2014'!$F$13:$K$410,6,FALSE)</f>
        <v>59960</v>
      </c>
      <c r="N204" s="23">
        <f>VLOOKUP(F204,'[1]2015-2016'!$F$13:$J$413,5,FALSE)</f>
        <v>0</v>
      </c>
      <c r="O204" s="15">
        <f>VLOOKUP(F204,'[1]2015-2016'!$F$13:$M$414,8,FALSE)</f>
        <v>0</v>
      </c>
      <c r="T204" s="32">
        <v>0</v>
      </c>
      <c r="U204" s="1">
        <f t="shared" si="57"/>
        <v>0</v>
      </c>
      <c r="V204" s="33">
        <v>0</v>
      </c>
      <c r="W204" s="1">
        <f t="shared" si="58"/>
        <v>0</v>
      </c>
    </row>
    <row r="205" spans="1:23" outlineLevel="4">
      <c r="A205" s="1" t="e">
        <f t="shared" si="56"/>
        <v>#REF!</v>
      </c>
      <c r="B205" s="83"/>
      <c r="C205" s="50"/>
      <c r="D205" s="50"/>
      <c r="E205" s="58"/>
      <c r="F205" s="49" t="s">
        <v>371</v>
      </c>
      <c r="G205" s="52" t="s">
        <v>372</v>
      </c>
      <c r="H205" s="18">
        <f>VLOOKUP('Resumen '!F205,'[1]2009'!$E$12:$G$369,3,FALSE)</f>
        <v>0</v>
      </c>
      <c r="I205" s="18">
        <f>VLOOKUP(F205,'[1]2010'!$E$12:$G$388,3,FALSE)</f>
        <v>0</v>
      </c>
      <c r="J205" s="18">
        <f>VLOOKUP(F205,'[1]2011'!$F$13:$H$385,3,FALSE)</f>
        <v>0</v>
      </c>
      <c r="K205" s="18">
        <f>VLOOKUP(F205,'[1]2012'!$E$12:$G$410,3,FALSE)</f>
        <v>0</v>
      </c>
      <c r="L205" s="18">
        <f>VLOOKUP(F205,'[1]2013'!$F$13:$H$411,3,FALSE)</f>
        <v>0</v>
      </c>
      <c r="M205" s="18">
        <f>VLOOKUP(F205,'[1]2014'!$F$13:$K$410,6,FALSE)</f>
        <v>0</v>
      </c>
      <c r="N205" s="23">
        <f>VLOOKUP(F205,'[1]2015-2016'!$F$13:$J$413,5,FALSE)</f>
        <v>0</v>
      </c>
      <c r="O205" s="15">
        <f>VLOOKUP(F205,'[1]2015-2016'!$F$13:$M$414,8,FALSE)</f>
        <v>0</v>
      </c>
      <c r="T205" s="32">
        <v>0</v>
      </c>
      <c r="U205" s="1">
        <f t="shared" si="57"/>
        <v>0</v>
      </c>
      <c r="V205" s="33">
        <v>0</v>
      </c>
      <c r="W205" s="1">
        <f t="shared" si="58"/>
        <v>0</v>
      </c>
    </row>
    <row r="206" spans="1:23" outlineLevel="4">
      <c r="A206" s="1" t="e">
        <f t="shared" si="56"/>
        <v>#REF!</v>
      </c>
      <c r="B206" s="83"/>
      <c r="C206" s="50"/>
      <c r="D206" s="50"/>
      <c r="E206" s="58"/>
      <c r="F206" s="49" t="s">
        <v>373</v>
      </c>
      <c r="G206" s="52" t="s">
        <v>374</v>
      </c>
      <c r="H206" s="18">
        <f>VLOOKUP('Resumen '!F206,'[1]2009'!$E$12:$G$369,3,FALSE)</f>
        <v>0</v>
      </c>
      <c r="I206" s="18">
        <f>VLOOKUP(F206,'[1]2010'!$E$12:$G$388,3,FALSE)</f>
        <v>0</v>
      </c>
      <c r="J206" s="18">
        <f>VLOOKUP(F206,'[1]2011'!$F$13:$H$385,3,FALSE)</f>
        <v>0</v>
      </c>
      <c r="K206" s="18">
        <f>VLOOKUP(F206,'[1]2012'!$E$12:$G$410,3,FALSE)</f>
        <v>0</v>
      </c>
      <c r="L206" s="18">
        <f>VLOOKUP(F206,'[1]2013'!$F$13:$H$411,3,FALSE)</f>
        <v>0</v>
      </c>
      <c r="M206" s="18">
        <f>VLOOKUP(F206,'[1]2014'!$F$13:$K$410,6,FALSE)</f>
        <v>0</v>
      </c>
      <c r="N206" s="23">
        <f>VLOOKUP(F206,'[1]2015-2016'!$F$13:$J$413,5,FALSE)</f>
        <v>0</v>
      </c>
      <c r="O206" s="15">
        <f>VLOOKUP(F206,'[1]2015-2016'!$F$13:$M$414,8,FALSE)</f>
        <v>0</v>
      </c>
      <c r="T206" s="32">
        <v>0</v>
      </c>
      <c r="U206" s="1">
        <f t="shared" si="57"/>
        <v>0</v>
      </c>
      <c r="V206" s="33">
        <v>0</v>
      </c>
      <c r="W206" s="1">
        <f t="shared" si="58"/>
        <v>0</v>
      </c>
    </row>
    <row r="207" spans="1:23" outlineLevel="5">
      <c r="A207" s="1" t="e">
        <f t="shared" si="56"/>
        <v>#REF!</v>
      </c>
      <c r="B207" s="83"/>
      <c r="C207" s="50"/>
      <c r="D207" s="50"/>
      <c r="E207" s="58"/>
      <c r="F207" s="49" t="s">
        <v>375</v>
      </c>
      <c r="G207" s="50" t="s">
        <v>376</v>
      </c>
      <c r="H207" s="18">
        <f>VLOOKUP('Resumen '!F207,'[1]2009'!$E$12:$G$369,3,FALSE)</f>
        <v>0</v>
      </c>
      <c r="I207" s="18">
        <f>VLOOKUP(F207,'[1]2010'!$E$12:$G$388,3,FALSE)</f>
        <v>0</v>
      </c>
      <c r="J207" s="18">
        <f>VLOOKUP(F207,'[1]2011'!$F$13:$H$385,3,FALSE)</f>
        <v>0</v>
      </c>
      <c r="K207" s="18">
        <f>VLOOKUP(F207,'[1]2012'!$E$12:$G$410,3,FALSE)</f>
        <v>0</v>
      </c>
      <c r="L207" s="18">
        <f>VLOOKUP(F207,'[1]2013'!$F$13:$H$411,3,FALSE)</f>
        <v>0</v>
      </c>
      <c r="M207" s="18">
        <f>VLOOKUP(F207,'[1]2014'!$F$13:$K$410,6,FALSE)</f>
        <v>0</v>
      </c>
      <c r="N207" s="23">
        <f>VLOOKUP(F207,'[1]2015-2016'!$F$13:$J$413,5,FALSE)</f>
        <v>0</v>
      </c>
      <c r="O207" s="15">
        <f>VLOOKUP(F207,'[1]2015-2016'!$F$13:$M$414,8,FALSE)</f>
        <v>0</v>
      </c>
      <c r="T207" s="32">
        <v>0</v>
      </c>
      <c r="U207" s="1">
        <f t="shared" si="57"/>
        <v>0</v>
      </c>
      <c r="V207" s="33">
        <v>0</v>
      </c>
      <c r="W207" s="1">
        <f t="shared" si="58"/>
        <v>0</v>
      </c>
    </row>
    <row r="208" spans="1:23" outlineLevel="1">
      <c r="A208" s="1" t="e">
        <f t="shared" si="56"/>
        <v>#REF!</v>
      </c>
      <c r="B208" s="83"/>
      <c r="C208" s="49" t="s">
        <v>377</v>
      </c>
      <c r="D208" s="57" t="s">
        <v>378</v>
      </c>
      <c r="E208" s="50"/>
      <c r="F208" s="49"/>
      <c r="G208" s="59"/>
      <c r="H208" s="18">
        <f t="shared" ref="H208:O208" si="59">SUM(H209:H259)</f>
        <v>665471.71371593093</v>
      </c>
      <c r="I208" s="18">
        <f t="shared" si="59"/>
        <v>2459819</v>
      </c>
      <c r="J208" s="18">
        <f t="shared" si="59"/>
        <v>1822789</v>
      </c>
      <c r="K208" s="18">
        <f t="shared" si="59"/>
        <v>2609190</v>
      </c>
      <c r="L208" s="18">
        <f t="shared" si="59"/>
        <v>1986723</v>
      </c>
      <c r="M208" s="18">
        <f t="shared" si="59"/>
        <v>3009886</v>
      </c>
      <c r="N208" s="18">
        <f t="shared" si="59"/>
        <v>2327466</v>
      </c>
      <c r="O208" s="45">
        <f t="shared" si="59"/>
        <v>2415909.7079999996</v>
      </c>
      <c r="T208" s="39" t="e">
        <f>SUM(T209:T259)</f>
        <v>#REF!</v>
      </c>
      <c r="U208" s="1" t="e">
        <f t="shared" si="57"/>
        <v>#REF!</v>
      </c>
      <c r="V208" s="77">
        <f t="shared" ref="V208" si="60">SUM(V209:V259)</f>
        <v>373510374.50000006</v>
      </c>
      <c r="W208" s="1">
        <f t="shared" si="58"/>
        <v>373510.37450000003</v>
      </c>
    </row>
    <row r="209" spans="1:23" outlineLevel="4">
      <c r="A209" s="1" t="e">
        <f t="shared" si="56"/>
        <v>#REF!</v>
      </c>
      <c r="B209" s="83"/>
      <c r="C209" s="50"/>
      <c r="D209" s="50"/>
      <c r="E209" s="58"/>
      <c r="F209" s="49" t="s">
        <v>379</v>
      </c>
      <c r="G209" s="50" t="s">
        <v>380</v>
      </c>
      <c r="H209" s="18">
        <f>VLOOKUP('Resumen '!F209,'[1]2009'!$E$12:$G$369,3,FALSE)</f>
        <v>112418.18542802303</v>
      </c>
      <c r="I209" s="18">
        <f>VLOOKUP(F209,'[1]2010'!$E$12:$G$388,3,FALSE)</f>
        <v>0</v>
      </c>
      <c r="J209" s="18">
        <f>VLOOKUP(F209,'[1]2011'!$F$13:$H$385,3,FALSE)</f>
        <v>0</v>
      </c>
      <c r="K209" s="18">
        <f>VLOOKUP(F209,'[1]2012'!$E$12:$G$410,3,FALSE)</f>
        <v>0</v>
      </c>
      <c r="L209" s="18">
        <f>VLOOKUP(F209,'[1]2013'!$F$13:$H$411,3,FALSE)</f>
        <v>0</v>
      </c>
      <c r="M209" s="18">
        <f>VLOOKUP(F209,'[1]2014'!$F$13:$K$410,6,FALSE)</f>
        <v>0</v>
      </c>
      <c r="N209" s="23">
        <f>VLOOKUP(F209,'[1]2015-2016'!$F$13:$J$413,5,FALSE)</f>
        <v>0</v>
      </c>
      <c r="O209" s="15">
        <f>VLOOKUP(F209,'[1]2015-2016'!$F$13:$M$414,8,FALSE)</f>
        <v>0</v>
      </c>
      <c r="T209" s="32" t="e">
        <f>VLOOKUP(R209,#REF!,7,FALSE)</f>
        <v>#REF!</v>
      </c>
      <c r="U209" s="1" t="e">
        <f t="shared" si="57"/>
        <v>#REF!</v>
      </c>
      <c r="V209" s="33">
        <f t="shared" ref="V209:V239" si="61">AG209</f>
        <v>0</v>
      </c>
      <c r="W209" s="1">
        <f t="shared" si="58"/>
        <v>0</v>
      </c>
    </row>
    <row r="210" spans="1:23" outlineLevel="5">
      <c r="A210" s="1" t="e">
        <f t="shared" si="56"/>
        <v>#REF!</v>
      </c>
      <c r="B210" s="83"/>
      <c r="C210" s="50"/>
      <c r="D210" s="50"/>
      <c r="E210" s="58"/>
      <c r="F210" s="49" t="s">
        <v>381</v>
      </c>
      <c r="G210" s="52" t="s">
        <v>382</v>
      </c>
      <c r="H210" s="18">
        <f>VLOOKUP('Resumen '!F210,'[1]2009'!$E$12:$G$369,3,FALSE)</f>
        <v>0</v>
      </c>
      <c r="I210" s="18">
        <f>VLOOKUP(F210,'[1]2010'!$E$12:$G$388,3,FALSE)</f>
        <v>0</v>
      </c>
      <c r="J210" s="18">
        <f>VLOOKUP(F210,'[1]2011'!$F$13:$H$385,3,FALSE)</f>
        <v>0</v>
      </c>
      <c r="K210" s="18">
        <f>VLOOKUP(F210,'[1]2012'!$E$12:$G$410,3,FALSE)</f>
        <v>0</v>
      </c>
      <c r="L210" s="18">
        <f>VLOOKUP(F210,'[1]2013'!$F$13:$H$411,3,FALSE)</f>
        <v>0</v>
      </c>
      <c r="M210" s="18">
        <v>0</v>
      </c>
      <c r="N210" s="23">
        <f>VLOOKUP(F210,'[1]2015-2016'!$F$13:$J$413,5,FALSE)</f>
        <v>0</v>
      </c>
      <c r="O210" s="15">
        <f>VLOOKUP(F210,'[1]2015-2016'!$F$13:$M$414,8,FALSE)</f>
        <v>0</v>
      </c>
      <c r="T210" s="32">
        <v>0</v>
      </c>
      <c r="U210" s="1">
        <f t="shared" si="57"/>
        <v>0</v>
      </c>
      <c r="V210" s="33">
        <v>0</v>
      </c>
      <c r="W210" s="1">
        <f t="shared" si="58"/>
        <v>0</v>
      </c>
    </row>
    <row r="211" spans="1:23" outlineLevel="5">
      <c r="A211" s="1" t="e">
        <f t="shared" si="56"/>
        <v>#REF!</v>
      </c>
      <c r="B211" s="83"/>
      <c r="C211" s="50"/>
      <c r="D211" s="50"/>
      <c r="E211" s="58"/>
      <c r="F211" s="49" t="s">
        <v>383</v>
      </c>
      <c r="G211" s="52" t="s">
        <v>384</v>
      </c>
      <c r="H211" s="18">
        <f>VLOOKUP('Resumen '!F211,'[1]2009'!$E$12:$G$369,3,FALSE)</f>
        <v>0</v>
      </c>
      <c r="I211" s="18">
        <f>VLOOKUP(F211,'[1]2010'!$E$12:$G$388,3,FALSE)</f>
        <v>0</v>
      </c>
      <c r="J211" s="18">
        <f>VLOOKUP(F211,'[1]2011'!$F$13:$H$385,3,FALSE)</f>
        <v>0</v>
      </c>
      <c r="K211" s="18">
        <f>VLOOKUP(F211,'[1]2012'!$E$12:$G$410,3,FALSE)</f>
        <v>0</v>
      </c>
      <c r="L211" s="18">
        <f>VLOOKUP(F211,'[1]2013'!$F$13:$H$411,3,FALSE)</f>
        <v>0</v>
      </c>
      <c r="M211" s="18">
        <f>VLOOKUP(F211,'[1]2014'!$F$13:$K$410,6,FALSE)</f>
        <v>0</v>
      </c>
      <c r="N211" s="23">
        <f>VLOOKUP(F211,'[1]2015-2016'!$F$13:$J$413,5,FALSE)</f>
        <v>0</v>
      </c>
      <c r="O211" s="15">
        <f>VLOOKUP(F211,'[1]2015-2016'!$F$13:$M$414,8,FALSE)</f>
        <v>0</v>
      </c>
      <c r="T211" s="32">
        <v>0</v>
      </c>
      <c r="U211" s="1">
        <f t="shared" si="57"/>
        <v>0</v>
      </c>
      <c r="V211" s="33">
        <v>0</v>
      </c>
      <c r="W211" s="1">
        <f t="shared" si="58"/>
        <v>0</v>
      </c>
    </row>
    <row r="212" spans="1:23" outlineLevel="5">
      <c r="A212" s="1" t="e">
        <f t="shared" si="56"/>
        <v>#REF!</v>
      </c>
      <c r="B212" s="83"/>
      <c r="C212" s="50"/>
      <c r="D212" s="50"/>
      <c r="E212" s="58"/>
      <c r="F212" s="49" t="s">
        <v>385</v>
      </c>
      <c r="G212" s="52" t="s">
        <v>386</v>
      </c>
      <c r="H212" s="18">
        <f>VLOOKUP('Resumen '!F212,'[1]2009'!$E$12:$G$369,3,FALSE)</f>
        <v>0</v>
      </c>
      <c r="I212" s="18">
        <f>VLOOKUP(F212,'[1]2010'!$E$12:$G$388,3,FALSE)</f>
        <v>0</v>
      </c>
      <c r="J212" s="18">
        <f>VLOOKUP(F212,'[1]2011'!$F$13:$H$385,3,FALSE)</f>
        <v>0</v>
      </c>
      <c r="K212" s="18">
        <f>VLOOKUP(F212,'[1]2012'!$E$12:$G$410,3,FALSE)</f>
        <v>0</v>
      </c>
      <c r="L212" s="18">
        <f>VLOOKUP(F212,'[1]2013'!$F$13:$H$411,3,FALSE)</f>
        <v>0</v>
      </c>
      <c r="M212" s="18">
        <f>VLOOKUP(F212,'[1]2014'!$F$13:$K$410,6,FALSE)</f>
        <v>0</v>
      </c>
      <c r="N212" s="23">
        <f>VLOOKUP(F212,'[1]2015-2016'!$F$13:$J$413,5,FALSE)</f>
        <v>0</v>
      </c>
      <c r="O212" s="15">
        <f>VLOOKUP(F212,'[1]2015-2016'!$F$13:$M$414,8,FALSE)</f>
        <v>0</v>
      </c>
      <c r="T212" s="32">
        <v>0</v>
      </c>
      <c r="U212" s="1">
        <f t="shared" si="57"/>
        <v>0</v>
      </c>
      <c r="V212" s="33">
        <v>0</v>
      </c>
      <c r="W212" s="1">
        <f t="shared" si="58"/>
        <v>0</v>
      </c>
    </row>
    <row r="213" spans="1:23" outlineLevel="4">
      <c r="A213" s="1" t="e">
        <f t="shared" si="56"/>
        <v>#REF!</v>
      </c>
      <c r="B213" s="83"/>
      <c r="C213" s="50"/>
      <c r="D213" s="50"/>
      <c r="E213" s="58"/>
      <c r="F213" s="49" t="s">
        <v>387</v>
      </c>
      <c r="G213" s="52" t="s">
        <v>388</v>
      </c>
      <c r="H213" s="18">
        <f>VLOOKUP('Resumen '!F213,'[1]2009'!$E$12:$G$369,3,FALSE)</f>
        <v>0</v>
      </c>
      <c r="I213" s="18">
        <f>VLOOKUP(F213,'[1]2010'!$E$12:$G$388,3,FALSE)</f>
        <v>0</v>
      </c>
      <c r="J213" s="18">
        <f>VLOOKUP(F213,'[1]2011'!$F$13:$H$385,3,FALSE)</f>
        <v>0</v>
      </c>
      <c r="K213" s="18">
        <f>VLOOKUP(F213,'[1]2012'!$E$12:$G$410,3,FALSE)</f>
        <v>0</v>
      </c>
      <c r="L213" s="18">
        <f>VLOOKUP(F213,'[1]2013'!$F$13:$H$411,3,FALSE)</f>
        <v>0</v>
      </c>
      <c r="M213" s="18">
        <f>VLOOKUP(F213,'[1]2014'!$F$13:$K$410,6,FALSE)</f>
        <v>0</v>
      </c>
      <c r="N213" s="23">
        <f>VLOOKUP(F213,'[1]2015-2016'!$F$13:$J$413,5,FALSE)</f>
        <v>0</v>
      </c>
      <c r="O213" s="15">
        <f>VLOOKUP(F213,'[1]2015-2016'!$F$13:$M$414,8,FALSE)</f>
        <v>0</v>
      </c>
      <c r="T213" s="32">
        <v>0</v>
      </c>
      <c r="U213" s="1">
        <f t="shared" si="57"/>
        <v>0</v>
      </c>
      <c r="V213" s="33">
        <v>0</v>
      </c>
      <c r="W213" s="1">
        <f t="shared" si="58"/>
        <v>0</v>
      </c>
    </row>
    <row r="214" spans="1:23" outlineLevel="4">
      <c r="A214" s="1" t="e">
        <f t="shared" si="56"/>
        <v>#REF!</v>
      </c>
      <c r="B214" s="83"/>
      <c r="C214" s="50"/>
      <c r="D214" s="50"/>
      <c r="E214" s="58"/>
      <c r="F214" s="49" t="s">
        <v>389</v>
      </c>
      <c r="G214" s="52" t="s">
        <v>390</v>
      </c>
      <c r="H214" s="18">
        <f>VLOOKUP('Resumen '!F214,'[1]2009'!$E$12:$G$369,3,FALSE)</f>
        <v>0</v>
      </c>
      <c r="I214" s="18">
        <f>VLOOKUP(F214,'[1]2010'!$E$12:$G$388,3,FALSE)</f>
        <v>0</v>
      </c>
      <c r="J214" s="18">
        <f>VLOOKUP(F214,'[1]2011'!$F$13:$H$385,3,FALSE)</f>
        <v>0</v>
      </c>
      <c r="K214" s="18">
        <f>VLOOKUP(F214,'[1]2012'!$E$12:$G$410,3,FALSE)</f>
        <v>0</v>
      </c>
      <c r="L214" s="18">
        <f>VLOOKUP(F214,'[1]2013'!$F$13:$H$411,3,FALSE)</f>
        <v>0</v>
      </c>
      <c r="M214" s="18">
        <f>VLOOKUP(F214,'[1]2014'!$F$13:$K$410,6,FALSE)</f>
        <v>0</v>
      </c>
      <c r="N214" s="23">
        <f>VLOOKUP(F214,'[1]2015-2016'!$F$13:$J$413,5,FALSE)</f>
        <v>0</v>
      </c>
      <c r="O214" s="15">
        <f>VLOOKUP(F214,'[1]2015-2016'!$F$13:$M$414,8,FALSE)</f>
        <v>0</v>
      </c>
      <c r="T214" s="32">
        <v>0</v>
      </c>
      <c r="U214" s="1">
        <f t="shared" si="57"/>
        <v>0</v>
      </c>
      <c r="V214" s="33">
        <v>0</v>
      </c>
      <c r="W214" s="1">
        <f t="shared" si="58"/>
        <v>0</v>
      </c>
    </row>
    <row r="215" spans="1:23" outlineLevel="4">
      <c r="A215" s="1" t="e">
        <f t="shared" si="56"/>
        <v>#REF!</v>
      </c>
      <c r="B215" s="83"/>
      <c r="C215" s="50"/>
      <c r="D215" s="50"/>
      <c r="E215" s="58"/>
      <c r="F215" s="49" t="s">
        <v>391</v>
      </c>
      <c r="G215" s="52" t="s">
        <v>392</v>
      </c>
      <c r="H215" s="18">
        <v>0</v>
      </c>
      <c r="I215" s="18">
        <f>VLOOKUP(F215,'[1]2010'!$E$12:$G$388,3,FALSE)</f>
        <v>0</v>
      </c>
      <c r="J215" s="18">
        <f>VLOOKUP(F215,'[1]2011'!$F$13:$H$385,3,FALSE)</f>
        <v>0</v>
      </c>
      <c r="K215" s="18">
        <f>VLOOKUP(F215,'[1]2012'!$E$12:$G$410,3,FALSE)</f>
        <v>0</v>
      </c>
      <c r="L215" s="18">
        <f>VLOOKUP(F215,'[1]2013'!$F$13:$H$411,3,FALSE)</f>
        <v>0</v>
      </c>
      <c r="M215" s="18">
        <f>VLOOKUP(F215,'[1]2014'!$F$13:$K$410,6,FALSE)</f>
        <v>0</v>
      </c>
      <c r="N215" s="23">
        <f>VLOOKUP(F215,'[1]2015-2016'!$F$13:$J$413,5,FALSE)</f>
        <v>0</v>
      </c>
      <c r="O215" s="15">
        <f>VLOOKUP(F215,'[1]2015-2016'!$F$13:$M$414,8,FALSE)</f>
        <v>0</v>
      </c>
      <c r="T215" s="32">
        <v>0</v>
      </c>
      <c r="U215" s="1">
        <f t="shared" si="57"/>
        <v>0</v>
      </c>
      <c r="V215" s="33">
        <v>0</v>
      </c>
      <c r="W215" s="1">
        <f t="shared" si="58"/>
        <v>0</v>
      </c>
    </row>
    <row r="216" spans="1:23" outlineLevel="5">
      <c r="A216" s="1" t="e">
        <f t="shared" si="56"/>
        <v>#REF!</v>
      </c>
      <c r="B216" s="83"/>
      <c r="C216" s="50"/>
      <c r="D216" s="50"/>
      <c r="E216" s="58"/>
      <c r="F216" s="49" t="s">
        <v>393</v>
      </c>
      <c r="G216" s="52" t="s">
        <v>394</v>
      </c>
      <c r="H216" s="18">
        <f>VLOOKUP('Resumen '!F216,'[1]2009'!$E$12:$G$369,3,FALSE)</f>
        <v>0</v>
      </c>
      <c r="I216" s="18">
        <f>VLOOKUP(F216,'[1]2010'!$E$12:$G$388,3,FALSE)</f>
        <v>0</v>
      </c>
      <c r="J216" s="18">
        <f>VLOOKUP(F216,'[1]2011'!$F$13:$H$385,3,FALSE)</f>
        <v>0</v>
      </c>
      <c r="K216" s="18">
        <f>VLOOKUP(F216,'[1]2012'!$E$12:$G$410,3,FALSE)</f>
        <v>0</v>
      </c>
      <c r="L216" s="18">
        <f>VLOOKUP(F216,'[1]2013'!$F$13:$H$411,3,FALSE)</f>
        <v>0</v>
      </c>
      <c r="M216" s="18">
        <f>VLOOKUP(F216,'[1]2014'!$F$13:$K$410,6,FALSE)</f>
        <v>0</v>
      </c>
      <c r="N216" s="23">
        <f>VLOOKUP(F216,'[1]2015-2016'!$F$13:$J$413,5,FALSE)</f>
        <v>0</v>
      </c>
      <c r="O216" s="15">
        <f>VLOOKUP(F216,'[1]2015-2016'!$F$13:$M$414,8,FALSE)</f>
        <v>0</v>
      </c>
      <c r="T216" s="32">
        <v>0</v>
      </c>
      <c r="U216" s="1">
        <f t="shared" si="57"/>
        <v>0</v>
      </c>
      <c r="V216" s="33">
        <v>0</v>
      </c>
      <c r="W216" s="1">
        <f t="shared" si="58"/>
        <v>0</v>
      </c>
    </row>
    <row r="217" spans="1:23" outlineLevel="4" collapsed="1">
      <c r="A217" s="1" t="e">
        <f t="shared" si="56"/>
        <v>#REF!</v>
      </c>
      <c r="B217" s="83"/>
      <c r="C217" s="50"/>
      <c r="D217" s="50"/>
      <c r="E217" s="58"/>
      <c r="F217" s="49" t="s">
        <v>395</v>
      </c>
      <c r="G217" s="52" t="s">
        <v>396</v>
      </c>
      <c r="H217" s="18">
        <f>VLOOKUP('Resumen '!F217,'[1]2009'!$E$12:$G$369,3,FALSE)</f>
        <v>0</v>
      </c>
      <c r="I217" s="18">
        <f>VLOOKUP(F217,'[1]2010'!$E$12:$G$388,3,FALSE)</f>
        <v>0</v>
      </c>
      <c r="J217" s="18">
        <f>VLOOKUP(F217,'[1]2011'!$F$13:$H$385,3,FALSE)</f>
        <v>0</v>
      </c>
      <c r="K217" s="18">
        <f>VLOOKUP(F217,'[1]2012'!$E$12:$G$410,3,FALSE)</f>
        <v>0</v>
      </c>
      <c r="L217" s="18">
        <f>VLOOKUP(F217,'[1]2013'!$F$13:$H$411,3,FALSE)</f>
        <v>0</v>
      </c>
      <c r="M217" s="18">
        <f>VLOOKUP(F217,'[1]2014'!$F$13:$K$410,6,FALSE)</f>
        <v>0</v>
      </c>
      <c r="N217" s="23">
        <f>VLOOKUP(F217,'[1]2015-2016'!$F$13:$J$413,5,FALSE)</f>
        <v>0</v>
      </c>
      <c r="O217" s="15">
        <f>VLOOKUP(F217,'[1]2015-2016'!$F$13:$M$414,8,FALSE)</f>
        <v>0</v>
      </c>
      <c r="T217" s="32">
        <v>0</v>
      </c>
      <c r="U217" s="1">
        <f t="shared" si="57"/>
        <v>0</v>
      </c>
      <c r="V217" s="33">
        <v>0</v>
      </c>
      <c r="W217" s="1">
        <f t="shared" si="58"/>
        <v>0</v>
      </c>
    </row>
    <row r="218" spans="1:23" outlineLevel="4">
      <c r="A218" s="1" t="e">
        <f t="shared" si="56"/>
        <v>#REF!</v>
      </c>
      <c r="B218" s="83"/>
      <c r="C218" s="50"/>
      <c r="D218" s="50"/>
      <c r="E218" s="58"/>
      <c r="F218" s="49" t="s">
        <v>397</v>
      </c>
      <c r="G218" s="52" t="s">
        <v>398</v>
      </c>
      <c r="H218" s="18">
        <f>VLOOKUP('Resumen '!F218,'[1]2009'!$E$12:$G$369,3,FALSE)</f>
        <v>0</v>
      </c>
      <c r="I218" s="18">
        <f>VLOOKUP(F218,'[1]2010'!$E$12:$G$388,3,FALSE)</f>
        <v>0</v>
      </c>
      <c r="J218" s="18">
        <f>VLOOKUP(F218,'[1]2011'!$F$13:$H$385,3,FALSE)</f>
        <v>0</v>
      </c>
      <c r="K218" s="18">
        <f>VLOOKUP(F218,'[1]2012'!$E$12:$G$410,3,FALSE)</f>
        <v>0</v>
      </c>
      <c r="L218" s="18">
        <f>VLOOKUP(F218,'[1]2013'!$F$13:$H$411,3,FALSE)</f>
        <v>0</v>
      </c>
      <c r="M218" s="18">
        <f>VLOOKUP(F218,'[1]2014'!$F$13:$K$410,6,FALSE)</f>
        <v>0</v>
      </c>
      <c r="N218" s="23">
        <f>VLOOKUP(F218,'[1]2015-2016'!$F$13:$J$413,5,FALSE)</f>
        <v>0</v>
      </c>
      <c r="O218" s="15">
        <f>VLOOKUP(F218,'[1]2015-2016'!$F$13:$M$414,8,FALSE)</f>
        <v>0</v>
      </c>
      <c r="T218" s="32">
        <v>0</v>
      </c>
      <c r="U218" s="1">
        <f t="shared" si="57"/>
        <v>0</v>
      </c>
      <c r="V218" s="33">
        <v>0</v>
      </c>
      <c r="W218" s="1">
        <f t="shared" si="58"/>
        <v>0</v>
      </c>
    </row>
    <row r="219" spans="1:23" outlineLevel="4">
      <c r="A219" s="1" t="e">
        <f t="shared" si="56"/>
        <v>#REF!</v>
      </c>
      <c r="B219" s="83"/>
      <c r="C219" s="50"/>
      <c r="D219" s="50"/>
      <c r="E219" s="58"/>
      <c r="F219" s="49" t="s">
        <v>399</v>
      </c>
      <c r="G219" s="52" t="s">
        <v>400</v>
      </c>
      <c r="H219" s="18">
        <v>0</v>
      </c>
      <c r="I219" s="18">
        <f>VLOOKUP(F219,'[1]2010'!$E$12:$G$388,3,FALSE)</f>
        <v>0</v>
      </c>
      <c r="J219" s="18">
        <f>VLOOKUP(F219,'[1]2011'!$F$13:$H$385,3,FALSE)</f>
        <v>0</v>
      </c>
      <c r="K219" s="18">
        <f>VLOOKUP(F219,'[1]2012'!$E$12:$G$410,3,FALSE)</f>
        <v>0</v>
      </c>
      <c r="L219" s="18">
        <f>VLOOKUP(F219,'[1]2013'!$F$13:$H$411,3,FALSE)</f>
        <v>0</v>
      </c>
      <c r="M219" s="18">
        <f>VLOOKUP(F219,'[1]2014'!$F$13:$K$410,6,FALSE)</f>
        <v>0</v>
      </c>
      <c r="N219" s="23">
        <f>VLOOKUP(F219,'[1]2015-2016'!$F$13:$J$413,5,FALSE)</f>
        <v>0</v>
      </c>
      <c r="O219" s="15">
        <f>VLOOKUP(F219,'[1]2015-2016'!$F$13:$M$414,8,FALSE)</f>
        <v>0</v>
      </c>
      <c r="T219" s="32">
        <v>0</v>
      </c>
      <c r="U219" s="1">
        <f t="shared" si="57"/>
        <v>0</v>
      </c>
      <c r="V219" s="33">
        <v>0</v>
      </c>
      <c r="W219" s="1">
        <f t="shared" si="58"/>
        <v>0</v>
      </c>
    </row>
    <row r="220" spans="1:23" outlineLevel="4">
      <c r="A220" s="1" t="e">
        <f t="shared" si="56"/>
        <v>#REF!</v>
      </c>
      <c r="B220" s="83"/>
      <c r="C220" s="50"/>
      <c r="D220" s="50"/>
      <c r="E220" s="58"/>
      <c r="F220" s="49" t="s">
        <v>401</v>
      </c>
      <c r="G220" s="52" t="s">
        <v>402</v>
      </c>
      <c r="H220" s="18">
        <v>0</v>
      </c>
      <c r="I220" s="18">
        <f>VLOOKUP(F220,'[1]2010'!$E$12:$G$388,3,FALSE)</f>
        <v>0</v>
      </c>
      <c r="J220" s="18">
        <f>VLOOKUP(F220,'[1]2011'!$F$13:$H$385,3,FALSE)</f>
        <v>0</v>
      </c>
      <c r="K220" s="18">
        <f>VLOOKUP(F220,'[1]2012'!$E$12:$G$410,3,FALSE)</f>
        <v>0</v>
      </c>
      <c r="L220" s="18">
        <f>VLOOKUP(F220,'[1]2013'!$F$13:$H$411,3,FALSE)</f>
        <v>0</v>
      </c>
      <c r="M220" s="18">
        <f>VLOOKUP(F220,'[1]2014'!$F$13:$K$410,6,FALSE)</f>
        <v>0</v>
      </c>
      <c r="N220" s="23">
        <f>VLOOKUP(F220,'[1]2015-2016'!$F$13:$J$413,5,FALSE)</f>
        <v>0</v>
      </c>
      <c r="O220" s="15">
        <f>VLOOKUP(F220,'[1]2015-2016'!$F$13:$M$414,8,FALSE)</f>
        <v>0</v>
      </c>
      <c r="T220" s="32">
        <v>0</v>
      </c>
      <c r="U220" s="1">
        <f t="shared" si="57"/>
        <v>0</v>
      </c>
      <c r="V220" s="33">
        <v>0</v>
      </c>
      <c r="W220" s="1">
        <f t="shared" si="58"/>
        <v>0</v>
      </c>
    </row>
    <row r="221" spans="1:23" outlineLevel="5">
      <c r="A221" s="1" t="e">
        <f t="shared" si="56"/>
        <v>#REF!</v>
      </c>
      <c r="B221" s="83"/>
      <c r="C221" s="50"/>
      <c r="D221" s="50"/>
      <c r="E221" s="58"/>
      <c r="F221" s="49" t="s">
        <v>403</v>
      </c>
      <c r="G221" s="52" t="s">
        <v>404</v>
      </c>
      <c r="H221" s="18">
        <f>VLOOKUP('Resumen '!F221,'[1]2009'!$E$12:$G$369,3,FALSE)</f>
        <v>0</v>
      </c>
      <c r="I221" s="18">
        <f>VLOOKUP(F221,'[1]2010'!$E$12:$G$388,3,FALSE)</f>
        <v>0</v>
      </c>
      <c r="J221" s="18">
        <f>VLOOKUP(F221,'[1]2011'!$F$13:$H$385,3,FALSE)</f>
        <v>0</v>
      </c>
      <c r="K221" s="18">
        <f>VLOOKUP(F221,'[1]2012'!$E$12:$G$410,3,FALSE)</f>
        <v>0</v>
      </c>
      <c r="L221" s="18">
        <f>VLOOKUP(F221,'[1]2013'!$F$13:$H$411,3,FALSE)</f>
        <v>0</v>
      </c>
      <c r="M221" s="18">
        <f>VLOOKUP(F221,'[1]2014'!$F$13:$K$410,6,FALSE)</f>
        <v>0</v>
      </c>
      <c r="N221" s="23">
        <f>VLOOKUP(F221,'[1]2015-2016'!$F$13:$J$413,5,FALSE)</f>
        <v>0</v>
      </c>
      <c r="O221" s="15">
        <f>VLOOKUP(F221,'[1]2015-2016'!$F$13:$M$414,8,FALSE)</f>
        <v>0</v>
      </c>
      <c r="T221" s="32">
        <v>0</v>
      </c>
      <c r="U221" s="1">
        <f t="shared" si="57"/>
        <v>0</v>
      </c>
      <c r="V221" s="33">
        <v>0</v>
      </c>
      <c r="W221" s="1">
        <f t="shared" si="58"/>
        <v>0</v>
      </c>
    </row>
    <row r="222" spans="1:23" outlineLevel="4">
      <c r="A222" s="1" t="e">
        <f t="shared" si="56"/>
        <v>#REF!</v>
      </c>
      <c r="B222" s="83"/>
      <c r="C222" s="50"/>
      <c r="D222" s="50"/>
      <c r="E222" s="58"/>
      <c r="F222" s="49" t="s">
        <v>405</v>
      </c>
      <c r="G222" s="52" t="s">
        <v>406</v>
      </c>
      <c r="H222" s="18">
        <f>VLOOKUP('Resumen '!F222,'[1]2009'!$E$12:$G$369,3,FALSE)</f>
        <v>0</v>
      </c>
      <c r="I222" s="18">
        <f>VLOOKUP(F222,'[1]2010'!$E$12:$G$388,3,FALSE)</f>
        <v>0</v>
      </c>
      <c r="J222" s="18">
        <f>VLOOKUP(F222,'[1]2011'!$F$13:$H$385,3,FALSE)</f>
        <v>0</v>
      </c>
      <c r="K222" s="18">
        <f>VLOOKUP(F222,'[1]2012'!$E$12:$G$410,3,FALSE)</f>
        <v>0</v>
      </c>
      <c r="L222" s="18">
        <f>VLOOKUP(F222,'[1]2013'!$F$13:$H$411,3,FALSE)</f>
        <v>0</v>
      </c>
      <c r="M222" s="18">
        <f>VLOOKUP(F222,'[1]2014'!$F$13:$K$410,6,FALSE)</f>
        <v>0</v>
      </c>
      <c r="N222" s="23">
        <f>VLOOKUP(F222,'[1]2015-2016'!$F$13:$J$413,5,FALSE)</f>
        <v>0</v>
      </c>
      <c r="O222" s="15">
        <f>VLOOKUP(F222,'[1]2015-2016'!$F$13:$M$414,8,FALSE)</f>
        <v>0</v>
      </c>
      <c r="T222" s="32">
        <v>0</v>
      </c>
      <c r="U222" s="1">
        <f t="shared" si="57"/>
        <v>0</v>
      </c>
      <c r="V222" s="33">
        <v>0</v>
      </c>
      <c r="W222" s="1">
        <f t="shared" si="58"/>
        <v>0</v>
      </c>
    </row>
    <row r="223" spans="1:23" outlineLevel="4">
      <c r="A223" s="1" t="e">
        <f t="shared" si="56"/>
        <v>#REF!</v>
      </c>
      <c r="B223" s="83"/>
      <c r="C223" s="50"/>
      <c r="D223" s="50"/>
      <c r="E223" s="58"/>
      <c r="F223" s="49" t="s">
        <v>407</v>
      </c>
      <c r="G223" s="52" t="s">
        <v>408</v>
      </c>
      <c r="H223" s="18">
        <f>VLOOKUP('Resumen '!F223,'[1]2009'!$E$12:$G$369,3,FALSE)</f>
        <v>0</v>
      </c>
      <c r="I223" s="18">
        <f>VLOOKUP(F223,'[1]2010'!$E$12:$G$388,3,FALSE)</f>
        <v>0</v>
      </c>
      <c r="J223" s="18">
        <f>VLOOKUP(F223,'[1]2011'!$F$13:$H$385,3,FALSE)</f>
        <v>0</v>
      </c>
      <c r="K223" s="18">
        <f>VLOOKUP(F223,'[1]2012'!$E$12:$G$410,3,FALSE)</f>
        <v>0</v>
      </c>
      <c r="L223" s="18">
        <f>VLOOKUP(F223,'[1]2013'!$F$13:$H$411,3,FALSE)</f>
        <v>0</v>
      </c>
      <c r="M223" s="18">
        <f>VLOOKUP(F223,'[1]2014'!$F$13:$K$410,6,FALSE)</f>
        <v>0</v>
      </c>
      <c r="N223" s="23">
        <f>VLOOKUP(F223,'[1]2015-2016'!$F$13:$J$413,5,FALSE)</f>
        <v>0</v>
      </c>
      <c r="O223" s="15">
        <f>VLOOKUP(F223,'[1]2015-2016'!$F$13:$M$414,8,FALSE)</f>
        <v>0</v>
      </c>
      <c r="T223" s="32">
        <v>0</v>
      </c>
      <c r="U223" s="1">
        <f t="shared" si="57"/>
        <v>0</v>
      </c>
      <c r="V223" s="33">
        <v>0</v>
      </c>
      <c r="W223" s="1">
        <f t="shared" si="58"/>
        <v>0</v>
      </c>
    </row>
    <row r="224" spans="1:23" outlineLevel="4">
      <c r="A224" s="1" t="e">
        <f t="shared" si="56"/>
        <v>#REF!</v>
      </c>
      <c r="B224" s="83"/>
      <c r="C224" s="50"/>
      <c r="D224" s="50"/>
      <c r="E224" s="58"/>
      <c r="F224" s="49" t="s">
        <v>409</v>
      </c>
      <c r="G224" s="52" t="s">
        <v>410</v>
      </c>
      <c r="H224" s="18">
        <f>VLOOKUP('Resumen '!F224,'[1]2009'!$E$12:$G$369,3,FALSE)</f>
        <v>0</v>
      </c>
      <c r="I224" s="18">
        <f>VLOOKUP(F224,'[1]2010'!$E$12:$G$388,3,FALSE)</f>
        <v>0</v>
      </c>
      <c r="J224" s="18">
        <f>VLOOKUP(F224,'[1]2011'!$F$13:$H$385,3,FALSE)</f>
        <v>0</v>
      </c>
      <c r="K224" s="18">
        <f>VLOOKUP(F224,'[1]2012'!$E$12:$G$410,3,FALSE)</f>
        <v>0</v>
      </c>
      <c r="L224" s="18">
        <f>VLOOKUP(F224,'[1]2013'!$F$13:$H$411,3,FALSE)</f>
        <v>0</v>
      </c>
      <c r="M224" s="18">
        <f>VLOOKUP(F224,'[1]2014'!$F$13:$K$410,6,FALSE)</f>
        <v>0</v>
      </c>
      <c r="N224" s="23">
        <f>VLOOKUP(F224,'[1]2015-2016'!$F$13:$J$413,5,FALSE)</f>
        <v>0</v>
      </c>
      <c r="O224" s="15">
        <f>VLOOKUP(F224,'[1]2015-2016'!$F$13:$M$414,8,FALSE)</f>
        <v>0</v>
      </c>
      <c r="T224" s="32">
        <v>0</v>
      </c>
      <c r="U224" s="1">
        <f t="shared" si="57"/>
        <v>0</v>
      </c>
      <c r="V224" s="33">
        <v>0</v>
      </c>
      <c r="W224" s="1">
        <f t="shared" si="58"/>
        <v>0</v>
      </c>
    </row>
    <row r="225" spans="1:23" outlineLevel="4">
      <c r="A225" s="1" t="e">
        <f t="shared" si="56"/>
        <v>#REF!</v>
      </c>
      <c r="B225" s="83"/>
      <c r="C225" s="50"/>
      <c r="D225" s="50"/>
      <c r="E225" s="58"/>
      <c r="F225" s="49" t="s">
        <v>411</v>
      </c>
      <c r="G225" s="52" t="s">
        <v>412</v>
      </c>
      <c r="H225" s="18">
        <f>VLOOKUP('Resumen '!F225,'[1]2009'!$E$12:$G$369,3,FALSE)</f>
        <v>0</v>
      </c>
      <c r="I225" s="18">
        <f>VLOOKUP(F225,'[1]2010'!$E$12:$G$388,3,FALSE)</f>
        <v>0</v>
      </c>
      <c r="J225" s="18">
        <f>VLOOKUP(F225,'[1]2011'!$F$13:$H$385,3,FALSE)</f>
        <v>0</v>
      </c>
      <c r="K225" s="18">
        <f>VLOOKUP(F225,'[1]2012'!$E$12:$G$410,3,FALSE)</f>
        <v>0</v>
      </c>
      <c r="L225" s="18">
        <f>VLOOKUP(F225,'[1]2013'!$F$13:$H$411,3,FALSE)</f>
        <v>0</v>
      </c>
      <c r="M225" s="18">
        <f>VLOOKUP(F225,'[1]2014'!$F$13:$K$410,6,FALSE)</f>
        <v>0</v>
      </c>
      <c r="N225" s="23">
        <f>VLOOKUP(F225,'[1]2015-2016'!$F$13:$J$413,5,FALSE)</f>
        <v>0</v>
      </c>
      <c r="O225" s="15">
        <f>VLOOKUP(F225,'[1]2015-2016'!$F$13:$M$414,8,FALSE)</f>
        <v>0</v>
      </c>
      <c r="T225" s="32">
        <v>0</v>
      </c>
      <c r="U225" s="1">
        <f t="shared" si="57"/>
        <v>0</v>
      </c>
      <c r="V225" s="33">
        <v>0</v>
      </c>
      <c r="W225" s="1">
        <f t="shared" si="58"/>
        <v>0</v>
      </c>
    </row>
    <row r="226" spans="1:23" outlineLevel="5">
      <c r="A226" s="1" t="e">
        <f t="shared" si="56"/>
        <v>#REF!</v>
      </c>
      <c r="B226" s="83"/>
      <c r="C226" s="50"/>
      <c r="D226" s="50"/>
      <c r="E226" s="58"/>
      <c r="F226" s="49" t="s">
        <v>413</v>
      </c>
      <c r="G226" s="52" t="s">
        <v>414</v>
      </c>
      <c r="H226" s="18">
        <v>0</v>
      </c>
      <c r="I226" s="18">
        <v>0</v>
      </c>
      <c r="J226" s="18">
        <v>0</v>
      </c>
      <c r="K226" s="18">
        <v>0</v>
      </c>
      <c r="L226" s="18">
        <v>0</v>
      </c>
      <c r="M226" s="18">
        <v>0</v>
      </c>
      <c r="N226" s="23">
        <f>VLOOKUP(F226,'[1]2015-2016'!$F$13:$J$413,5,FALSE)</f>
        <v>0</v>
      </c>
      <c r="O226" s="15">
        <f>VLOOKUP(F226,'[1]2015-2016'!$F$13:$M$414,8,FALSE)</f>
        <v>0</v>
      </c>
      <c r="T226" s="32">
        <v>0</v>
      </c>
      <c r="U226" s="1">
        <f t="shared" si="57"/>
        <v>0</v>
      </c>
      <c r="V226" s="33">
        <v>0</v>
      </c>
      <c r="W226" s="1">
        <f t="shared" si="58"/>
        <v>0</v>
      </c>
    </row>
    <row r="227" spans="1:23" outlineLevel="5">
      <c r="A227" s="1" t="e">
        <f t="shared" si="56"/>
        <v>#REF!</v>
      </c>
      <c r="B227" s="83"/>
      <c r="C227" s="50"/>
      <c r="D227" s="50"/>
      <c r="E227" s="58"/>
      <c r="F227" s="49" t="s">
        <v>415</v>
      </c>
      <c r="G227" s="52" t="s">
        <v>416</v>
      </c>
      <c r="H227" s="18">
        <v>0</v>
      </c>
      <c r="I227" s="18">
        <v>0</v>
      </c>
      <c r="J227" s="18">
        <v>0</v>
      </c>
      <c r="K227" s="18">
        <v>0</v>
      </c>
      <c r="L227" s="18">
        <v>0</v>
      </c>
      <c r="M227" s="18">
        <v>0</v>
      </c>
      <c r="N227" s="23">
        <f>VLOOKUP(F227,'[1]2015-2016'!$F$13:$J$413,5,FALSE)</f>
        <v>0</v>
      </c>
      <c r="O227" s="15">
        <f>VLOOKUP(F227,'[1]2015-2016'!$F$13:$M$414,8,FALSE)</f>
        <v>0</v>
      </c>
      <c r="T227" s="32">
        <v>0</v>
      </c>
      <c r="U227" s="1">
        <f t="shared" si="57"/>
        <v>0</v>
      </c>
      <c r="V227" s="33">
        <v>0</v>
      </c>
      <c r="W227" s="1">
        <f t="shared" si="58"/>
        <v>0</v>
      </c>
    </row>
    <row r="228" spans="1:23" outlineLevel="5">
      <c r="A228" s="1" t="e">
        <f t="shared" si="56"/>
        <v>#REF!</v>
      </c>
      <c r="B228" s="83"/>
      <c r="C228" s="50"/>
      <c r="D228" s="50"/>
      <c r="E228" s="58"/>
      <c r="F228" s="49" t="s">
        <v>417</v>
      </c>
      <c r="G228" s="52" t="s">
        <v>418</v>
      </c>
      <c r="H228" s="18">
        <v>0</v>
      </c>
      <c r="I228" s="18">
        <v>0</v>
      </c>
      <c r="J228" s="18">
        <v>0</v>
      </c>
      <c r="K228" s="18">
        <v>0</v>
      </c>
      <c r="L228" s="18">
        <v>0</v>
      </c>
      <c r="M228" s="18">
        <v>0</v>
      </c>
      <c r="N228" s="23">
        <f>VLOOKUP(F228,'[1]2015-2016'!$F$13:$J$413,5,FALSE)</f>
        <v>0</v>
      </c>
      <c r="O228" s="15">
        <f>VLOOKUP(F228,'[1]2015-2016'!$F$13:$M$414,8,FALSE)</f>
        <v>0</v>
      </c>
      <c r="T228" s="32">
        <v>0</v>
      </c>
      <c r="U228" s="1">
        <f t="shared" si="57"/>
        <v>0</v>
      </c>
      <c r="V228" s="33">
        <v>0</v>
      </c>
      <c r="W228" s="1">
        <f t="shared" si="58"/>
        <v>0</v>
      </c>
    </row>
    <row r="229" spans="1:23" outlineLevel="5">
      <c r="A229" s="1" t="e">
        <f t="shared" si="56"/>
        <v>#REF!</v>
      </c>
      <c r="B229" s="83"/>
      <c r="C229" s="50"/>
      <c r="D229" s="50"/>
      <c r="E229" s="58"/>
      <c r="F229" s="49" t="s">
        <v>419</v>
      </c>
      <c r="G229" s="52" t="s">
        <v>420</v>
      </c>
      <c r="H229" s="18">
        <v>0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23">
        <f>VLOOKUP(F229,'[1]2015-2016'!$F$13:$J$413,5,FALSE)</f>
        <v>0</v>
      </c>
      <c r="O229" s="15">
        <f>VLOOKUP(F229,'[1]2015-2016'!$F$13:$M$414,8,FALSE)</f>
        <v>0</v>
      </c>
      <c r="T229" s="32">
        <v>0</v>
      </c>
      <c r="U229" s="1">
        <f t="shared" si="57"/>
        <v>0</v>
      </c>
      <c r="V229" s="33">
        <v>0</v>
      </c>
      <c r="W229" s="1">
        <f t="shared" si="58"/>
        <v>0</v>
      </c>
    </row>
    <row r="230" spans="1:23" outlineLevel="5">
      <c r="A230" s="1" t="e">
        <f t="shared" si="56"/>
        <v>#REF!</v>
      </c>
      <c r="B230" s="83"/>
      <c r="C230" s="50"/>
      <c r="D230" s="50"/>
      <c r="E230" s="58"/>
      <c r="F230" s="49" t="s">
        <v>421</v>
      </c>
      <c r="G230" s="52" t="s">
        <v>422</v>
      </c>
      <c r="H230" s="18">
        <f>VLOOKUP('Resumen '!F230,'[1]2009'!$E$12:$G$369,3,FALSE)</f>
        <v>0</v>
      </c>
      <c r="I230" s="18">
        <f>VLOOKUP(F230,'[1]2010'!$E$12:$G$388,3,FALSE)</f>
        <v>0</v>
      </c>
      <c r="J230" s="18">
        <f>VLOOKUP(F230,'[1]2011'!$F$13:$H$385,3,FALSE)</f>
        <v>0</v>
      </c>
      <c r="K230" s="18">
        <f>VLOOKUP(F230,'[1]2012'!$E$12:$G$410,3,FALSE)</f>
        <v>0</v>
      </c>
      <c r="L230" s="18">
        <f>VLOOKUP(F230,'[1]2013'!$F$13:$H$411,3,FALSE)</f>
        <v>0</v>
      </c>
      <c r="M230" s="18">
        <f>VLOOKUP(F230,'[1]2014'!$F$13:$K$410,6,FALSE)</f>
        <v>0</v>
      </c>
      <c r="N230" s="23">
        <f>VLOOKUP(F230,'[1]2015-2016'!$F$13:$J$413,5,FALSE)</f>
        <v>0</v>
      </c>
      <c r="O230" s="15">
        <f>VLOOKUP(F230,'[1]2015-2016'!$F$13:$M$414,8,FALSE)</f>
        <v>0</v>
      </c>
      <c r="T230" s="32">
        <v>0</v>
      </c>
      <c r="U230" s="1">
        <f t="shared" si="57"/>
        <v>0</v>
      </c>
      <c r="V230" s="33">
        <v>0</v>
      </c>
      <c r="W230" s="1">
        <f t="shared" si="58"/>
        <v>0</v>
      </c>
    </row>
    <row r="231" spans="1:23" outlineLevel="5">
      <c r="A231" s="1" t="e">
        <f t="shared" si="56"/>
        <v>#REF!</v>
      </c>
      <c r="B231" s="83"/>
      <c r="C231" s="50"/>
      <c r="D231" s="50"/>
      <c r="E231" s="58"/>
      <c r="F231" s="49" t="s">
        <v>423</v>
      </c>
      <c r="G231" s="52" t="s">
        <v>424</v>
      </c>
      <c r="H231" s="18">
        <f>VLOOKUP('Resumen '!F231,'[1]2009'!$E$12:$G$369,3,FALSE)</f>
        <v>0</v>
      </c>
      <c r="I231" s="18">
        <f>VLOOKUP(F231,'[1]2010'!$E$12:$G$388,3,FALSE)</f>
        <v>0</v>
      </c>
      <c r="J231" s="18">
        <f>VLOOKUP(F231,'[1]2011'!$F$13:$H$385,3,FALSE)</f>
        <v>0</v>
      </c>
      <c r="K231" s="18">
        <f>VLOOKUP(F231,'[1]2012'!$E$12:$G$410,3,FALSE)</f>
        <v>0</v>
      </c>
      <c r="L231" s="18">
        <f>VLOOKUP(F231,'[1]2013'!$F$13:$H$411,3,FALSE)</f>
        <v>0</v>
      </c>
      <c r="M231" s="18">
        <f>VLOOKUP(F231,'[1]2014'!$F$13:$K$410,6,FALSE)</f>
        <v>0</v>
      </c>
      <c r="N231" s="23">
        <f>VLOOKUP(F231,'[1]2015-2016'!$F$13:$J$413,5,FALSE)</f>
        <v>0</v>
      </c>
      <c r="O231" s="15">
        <f>VLOOKUP(F231,'[1]2015-2016'!$F$13:$M$414,8,FALSE)</f>
        <v>0</v>
      </c>
      <c r="T231" s="32">
        <v>0</v>
      </c>
      <c r="U231" s="1">
        <f t="shared" si="57"/>
        <v>0</v>
      </c>
      <c r="V231" s="33">
        <v>0</v>
      </c>
      <c r="W231" s="1">
        <f t="shared" si="58"/>
        <v>0</v>
      </c>
    </row>
    <row r="232" spans="1:23" outlineLevel="4">
      <c r="A232" s="1" t="e">
        <f t="shared" si="56"/>
        <v>#REF!</v>
      </c>
      <c r="B232" s="83"/>
      <c r="C232" s="50"/>
      <c r="D232" s="50"/>
      <c r="E232" s="58"/>
      <c r="F232" s="49" t="s">
        <v>425</v>
      </c>
      <c r="G232" s="50" t="s">
        <v>426</v>
      </c>
      <c r="H232" s="18">
        <f>VLOOKUP('Resumen '!F232,'[1]2009'!$E$12:$G$369,3,FALSE)</f>
        <v>0</v>
      </c>
      <c r="I232" s="18">
        <f>VLOOKUP(F232,'[1]2010'!$E$12:$G$388,3,FALSE)</f>
        <v>0</v>
      </c>
      <c r="J232" s="18">
        <f>VLOOKUP(F232,'[1]2011'!$F$13:$H$385,3,FALSE)</f>
        <v>0</v>
      </c>
      <c r="K232" s="18">
        <f>VLOOKUP(F232,'[1]2012'!$E$12:$G$410,3,FALSE)</f>
        <v>0</v>
      </c>
      <c r="L232" s="18">
        <f>VLOOKUP(F232,'[1]2013'!$F$13:$H$411,3,FALSE)</f>
        <v>0</v>
      </c>
      <c r="M232" s="18">
        <f>VLOOKUP(F232,'[1]2014'!$F$13:$K$410,6,FALSE)</f>
        <v>0</v>
      </c>
      <c r="N232" s="23">
        <f>VLOOKUP(F232,'[1]2015-2016'!$F$13:$J$413,5,FALSE)</f>
        <v>0</v>
      </c>
      <c r="O232" s="15">
        <f>VLOOKUP(F232,'[1]2015-2016'!$F$13:$M$414,8,FALSE)</f>
        <v>0</v>
      </c>
      <c r="T232" s="32">
        <v>0</v>
      </c>
      <c r="U232" s="1">
        <f t="shared" si="57"/>
        <v>0</v>
      </c>
      <c r="V232" s="33">
        <v>0</v>
      </c>
      <c r="W232" s="1">
        <f t="shared" si="58"/>
        <v>0</v>
      </c>
    </row>
    <row r="233" spans="1:23" outlineLevel="5">
      <c r="A233" s="1" t="e">
        <f t="shared" si="56"/>
        <v>#REF!</v>
      </c>
      <c r="B233" s="83"/>
      <c r="C233" s="50"/>
      <c r="D233" s="50"/>
      <c r="E233" s="58"/>
      <c r="F233" s="49" t="s">
        <v>427</v>
      </c>
      <c r="G233" s="50" t="s">
        <v>428</v>
      </c>
      <c r="H233" s="18">
        <f>VLOOKUP('Resumen '!F233,'[1]2009'!$E$12:$G$369,3,FALSE)</f>
        <v>0</v>
      </c>
      <c r="I233" s="18">
        <f>VLOOKUP(F233,'[1]2010'!$E$12:$G$388,3,FALSE)</f>
        <v>0</v>
      </c>
      <c r="J233" s="18">
        <f>VLOOKUP(F233,'[1]2011'!$F$13:$H$385,3,FALSE)</f>
        <v>0</v>
      </c>
      <c r="K233" s="18">
        <f>VLOOKUP(F233,'[1]2012'!$E$12:$G$410,3,FALSE)</f>
        <v>0</v>
      </c>
      <c r="L233" s="18">
        <f>VLOOKUP(F233,'[1]2013'!$F$13:$H$411,3,FALSE)</f>
        <v>0</v>
      </c>
      <c r="M233" s="18">
        <f>VLOOKUP(F233,'[1]2014'!$F$13:$K$410,6,FALSE)</f>
        <v>0</v>
      </c>
      <c r="N233" s="23">
        <f>VLOOKUP(F233,'[1]2015-2016'!$F$13:$J$413,5,FALSE)</f>
        <v>0</v>
      </c>
      <c r="O233" s="15">
        <f>VLOOKUP(F233,'[1]2015-2016'!$F$13:$M$414,8,FALSE)</f>
        <v>0</v>
      </c>
      <c r="T233" s="32">
        <v>0</v>
      </c>
      <c r="U233" s="1">
        <f t="shared" si="57"/>
        <v>0</v>
      </c>
      <c r="V233" s="33">
        <v>0</v>
      </c>
      <c r="W233" s="1">
        <f t="shared" si="58"/>
        <v>0</v>
      </c>
    </row>
    <row r="234" spans="1:23" outlineLevel="4">
      <c r="A234" s="1" t="e">
        <f t="shared" si="56"/>
        <v>#REF!</v>
      </c>
      <c r="B234" s="83"/>
      <c r="C234" s="50"/>
      <c r="D234" s="50"/>
      <c r="E234" s="58"/>
      <c r="F234" s="49" t="s">
        <v>429</v>
      </c>
      <c r="G234" s="50" t="s">
        <v>426</v>
      </c>
      <c r="H234" s="18">
        <f>VLOOKUP('Resumen '!F234,'[1]2009'!$E$12:$G$369,3,FALSE)</f>
        <v>0</v>
      </c>
      <c r="I234" s="18">
        <f>VLOOKUP(F234,'[1]2010'!$E$12:$G$388,3,FALSE)</f>
        <v>0</v>
      </c>
      <c r="J234" s="18">
        <f>VLOOKUP(F234,'[1]2011'!$F$13:$H$385,3,FALSE)</f>
        <v>0</v>
      </c>
      <c r="K234" s="18">
        <f>VLOOKUP(F234,'[1]2012'!$E$12:$G$410,3,FALSE)</f>
        <v>0</v>
      </c>
      <c r="L234" s="18">
        <f>VLOOKUP(F234,'[1]2013'!$F$13:$H$411,3,FALSE)</f>
        <v>0</v>
      </c>
      <c r="M234" s="18">
        <f>VLOOKUP(F234,'[1]2014'!$F$13:$K$410,6,FALSE)</f>
        <v>0</v>
      </c>
      <c r="N234" s="23">
        <f>VLOOKUP(F234,'[1]2015-2016'!$F$13:$J$413,5,FALSE)</f>
        <v>0</v>
      </c>
      <c r="O234" s="15">
        <f>VLOOKUP(F234,'[1]2015-2016'!$F$13:$M$414,8,FALSE)</f>
        <v>0</v>
      </c>
      <c r="T234" s="32">
        <v>0</v>
      </c>
      <c r="U234" s="1">
        <f t="shared" si="57"/>
        <v>0</v>
      </c>
      <c r="V234" s="33">
        <v>0</v>
      </c>
      <c r="W234" s="1">
        <f t="shared" si="58"/>
        <v>0</v>
      </c>
    </row>
    <row r="235" spans="1:23" outlineLevel="4">
      <c r="A235" s="1" t="e">
        <f t="shared" si="56"/>
        <v>#REF!</v>
      </c>
      <c r="B235" s="83"/>
      <c r="C235" s="50"/>
      <c r="D235" s="50"/>
      <c r="E235" s="58"/>
      <c r="F235" s="49" t="s">
        <v>430</v>
      </c>
      <c r="G235" s="50" t="s">
        <v>428</v>
      </c>
      <c r="H235" s="18">
        <f>VLOOKUP('Resumen '!F235,'[1]2009'!$E$12:$G$369,3,FALSE)</f>
        <v>0</v>
      </c>
      <c r="I235" s="18">
        <f>VLOOKUP(F235,'[1]2010'!$E$12:$G$388,3,FALSE)</f>
        <v>0</v>
      </c>
      <c r="J235" s="18">
        <f>VLOOKUP(F235,'[1]2011'!$F$13:$H$385,3,FALSE)</f>
        <v>0</v>
      </c>
      <c r="K235" s="18">
        <f>VLOOKUP(F235,'[1]2012'!$E$12:$G$410,3,FALSE)</f>
        <v>0</v>
      </c>
      <c r="L235" s="18">
        <f>VLOOKUP(F235,'[1]2013'!$F$13:$H$411,3,FALSE)</f>
        <v>0</v>
      </c>
      <c r="M235" s="18">
        <f>VLOOKUP(F235,'[1]2014'!$F$13:$K$410,6,FALSE)</f>
        <v>0</v>
      </c>
      <c r="N235" s="23">
        <f>VLOOKUP(F235,'[1]2015-2016'!$F$13:$J$413,5,FALSE)</f>
        <v>0</v>
      </c>
      <c r="O235" s="15">
        <f>VLOOKUP(F235,'[1]2015-2016'!$F$13:$M$414,8,FALSE)</f>
        <v>0</v>
      </c>
      <c r="T235" s="32">
        <v>0</v>
      </c>
      <c r="U235" s="1">
        <f t="shared" si="57"/>
        <v>0</v>
      </c>
      <c r="V235" s="33">
        <v>0</v>
      </c>
      <c r="W235" s="1">
        <f t="shared" si="58"/>
        <v>0</v>
      </c>
    </row>
    <row r="236" spans="1:23" outlineLevel="5">
      <c r="A236" s="1" t="e">
        <f t="shared" si="56"/>
        <v>#REF!</v>
      </c>
      <c r="B236" s="83"/>
      <c r="C236" s="50"/>
      <c r="D236" s="50"/>
      <c r="E236" s="58"/>
      <c r="F236" s="49" t="s">
        <v>431</v>
      </c>
      <c r="G236" s="52" t="s">
        <v>432</v>
      </c>
      <c r="H236" s="18">
        <f>VLOOKUP('Resumen '!F236,'[1]2009'!$E$12:$G$369,3,FALSE)</f>
        <v>0</v>
      </c>
      <c r="I236" s="18">
        <f>VLOOKUP(F236,'[1]2010'!$E$12:$G$388,3,FALSE)</f>
        <v>0</v>
      </c>
      <c r="J236" s="18">
        <f>VLOOKUP(F236,'[1]2011'!$F$13:$H$385,3,FALSE)</f>
        <v>0</v>
      </c>
      <c r="K236" s="18">
        <f>VLOOKUP(F236,'[1]2012'!$E$12:$G$410,3,FALSE)</f>
        <v>0</v>
      </c>
      <c r="L236" s="18">
        <f>VLOOKUP(F236,'[1]2013'!$F$13:$H$411,3,FALSE)</f>
        <v>0</v>
      </c>
      <c r="M236" s="18">
        <f>VLOOKUP(F236,'[1]2014'!$F$13:$K$410,6,FALSE)</f>
        <v>0</v>
      </c>
      <c r="N236" s="23">
        <f>VLOOKUP(F236,'[1]2015-2016'!$F$13:$J$413,5,FALSE)</f>
        <v>0</v>
      </c>
      <c r="O236" s="15">
        <f>VLOOKUP(F236,'[1]2015-2016'!$F$13:$M$414,8,FALSE)</f>
        <v>0</v>
      </c>
      <c r="T236" s="32" t="e">
        <f>VLOOKUP(R236,#REF!,7,FALSE)</f>
        <v>#REF!</v>
      </c>
      <c r="U236" s="1" t="e">
        <f t="shared" si="57"/>
        <v>#REF!</v>
      </c>
      <c r="V236" s="33">
        <f t="shared" si="61"/>
        <v>0</v>
      </c>
      <c r="W236" s="1">
        <f t="shared" si="58"/>
        <v>0</v>
      </c>
    </row>
    <row r="237" spans="1:23" outlineLevel="4">
      <c r="A237" s="1" t="e">
        <f t="shared" si="56"/>
        <v>#REF!</v>
      </c>
      <c r="B237" s="83"/>
      <c r="C237" s="50"/>
      <c r="D237" s="50"/>
      <c r="E237" s="58"/>
      <c r="F237" s="49" t="s">
        <v>433</v>
      </c>
      <c r="G237" s="52" t="s">
        <v>434</v>
      </c>
      <c r="H237" s="18">
        <v>0</v>
      </c>
      <c r="I237" s="18">
        <v>0</v>
      </c>
      <c r="J237" s="18">
        <v>0</v>
      </c>
      <c r="K237" s="18">
        <v>0</v>
      </c>
      <c r="L237" s="18">
        <v>0</v>
      </c>
      <c r="M237" s="18">
        <f>VLOOKUP(F237,'[1]2014'!$F$13:$K$410,6,FALSE)</f>
        <v>0</v>
      </c>
      <c r="N237" s="23">
        <f>VLOOKUP(F237,'[1]2015-2016'!$F$13:$J$413,5,FALSE)</f>
        <v>0</v>
      </c>
      <c r="O237" s="15">
        <f>VLOOKUP(F237,'[1]2015-2016'!$F$13:$M$414,8,FALSE)</f>
        <v>0</v>
      </c>
      <c r="T237" s="32">
        <v>0</v>
      </c>
      <c r="U237" s="1">
        <f t="shared" si="57"/>
        <v>0</v>
      </c>
      <c r="V237" s="33">
        <v>0</v>
      </c>
      <c r="W237" s="1">
        <f t="shared" si="58"/>
        <v>0</v>
      </c>
    </row>
    <row r="238" spans="1:23" outlineLevel="4">
      <c r="A238" s="1" t="e">
        <f t="shared" si="56"/>
        <v>#REF!</v>
      </c>
      <c r="B238" s="83"/>
      <c r="C238" s="50"/>
      <c r="D238" s="50"/>
      <c r="E238" s="58"/>
      <c r="F238" s="49" t="s">
        <v>435</v>
      </c>
      <c r="G238" s="52" t="s">
        <v>436</v>
      </c>
      <c r="H238" s="18">
        <f>VLOOKUP('Resumen '!F238,'[1]2009'!$E$12:$G$369,3,FALSE)</f>
        <v>0</v>
      </c>
      <c r="I238" s="18">
        <f>VLOOKUP(F238,'[1]2010'!$E$12:$G$388,3,FALSE)</f>
        <v>0</v>
      </c>
      <c r="J238" s="18">
        <f>VLOOKUP(F238,'[1]2011'!$F$13:$H$385,3,FALSE)</f>
        <v>0</v>
      </c>
      <c r="K238" s="18">
        <f>VLOOKUP(F238,'[1]2012'!$E$12:$G$410,3,FALSE)</f>
        <v>0</v>
      </c>
      <c r="L238" s="18">
        <f>VLOOKUP(F238,'[1]2013'!$F$13:$H$411,3,FALSE)</f>
        <v>0</v>
      </c>
      <c r="M238" s="18">
        <f>VLOOKUP(F238,'[1]2014'!$F$13:$K$410,6,FALSE)</f>
        <v>0</v>
      </c>
      <c r="N238" s="23">
        <f>VLOOKUP(F238,'[1]2015-2016'!$F$13:$J$413,5,FALSE)</f>
        <v>0</v>
      </c>
      <c r="O238" s="15">
        <f>VLOOKUP(F238,'[1]2015-2016'!$F$13:$M$414,8,FALSE)</f>
        <v>0</v>
      </c>
      <c r="T238" s="32" t="e">
        <f>VLOOKUP(R238,#REF!,7,FALSE)</f>
        <v>#REF!</v>
      </c>
      <c r="U238" s="1" t="e">
        <f t="shared" si="57"/>
        <v>#REF!</v>
      </c>
      <c r="V238" s="33">
        <f t="shared" si="61"/>
        <v>0</v>
      </c>
      <c r="W238" s="1">
        <f t="shared" si="58"/>
        <v>0</v>
      </c>
    </row>
    <row r="239" spans="1:23" outlineLevel="4">
      <c r="A239" s="1" t="e">
        <f t="shared" si="56"/>
        <v>#REF!</v>
      </c>
      <c r="B239" s="83"/>
      <c r="C239" s="50"/>
      <c r="D239" s="50"/>
      <c r="E239" s="58"/>
      <c r="F239" s="49" t="s">
        <v>437</v>
      </c>
      <c r="G239" s="52" t="s">
        <v>438</v>
      </c>
      <c r="H239" s="18">
        <f>VLOOKUP('Resumen '!F239,'[1]2009'!$E$12:$G$369,3,FALSE)</f>
        <v>0</v>
      </c>
      <c r="I239" s="18">
        <f>VLOOKUP(F239,'[1]2010'!$E$12:$G$388,3,FALSE)</f>
        <v>0</v>
      </c>
      <c r="J239" s="18">
        <f>VLOOKUP(F239,'[1]2011'!$F$13:$H$385,3,FALSE)</f>
        <v>0</v>
      </c>
      <c r="K239" s="18">
        <f>VLOOKUP(F239,'[1]2012'!$E$12:$G$410,3,FALSE)</f>
        <v>0</v>
      </c>
      <c r="L239" s="18">
        <f>VLOOKUP(F239,'[1]2013'!$F$13:$H$411,3,FALSE)</f>
        <v>0</v>
      </c>
      <c r="M239" s="18">
        <f>VLOOKUP(F239,'[1]2014'!$F$13:$K$410,6,FALSE)</f>
        <v>0</v>
      </c>
      <c r="N239" s="23">
        <f>VLOOKUP(F239,'[1]2015-2016'!$F$13:$J$413,5,FALSE)</f>
        <v>0</v>
      </c>
      <c r="O239" s="15">
        <f>VLOOKUP(F239,'[1]2015-2016'!$F$13:$M$414,8,FALSE)</f>
        <v>0</v>
      </c>
      <c r="T239" s="32" t="e">
        <f>VLOOKUP(R239,#REF!,7,FALSE)</f>
        <v>#REF!</v>
      </c>
      <c r="U239" s="1" t="e">
        <f t="shared" si="57"/>
        <v>#REF!</v>
      </c>
      <c r="V239" s="33">
        <f t="shared" si="61"/>
        <v>0</v>
      </c>
      <c r="W239" s="1">
        <f t="shared" si="58"/>
        <v>0</v>
      </c>
    </row>
    <row r="240" spans="1:23" outlineLevel="4">
      <c r="A240" s="1" t="e">
        <f t="shared" si="56"/>
        <v>#REF!</v>
      </c>
      <c r="B240" s="83"/>
      <c r="C240" s="50"/>
      <c r="D240" s="50"/>
      <c r="E240" s="58"/>
      <c r="F240" s="49" t="s">
        <v>439</v>
      </c>
      <c r="G240" s="52" t="s">
        <v>440</v>
      </c>
      <c r="H240" s="18">
        <f>VLOOKUP('Resumen '!F240,'[1]2009'!$E$12:$G$369,3,FALSE)</f>
        <v>0</v>
      </c>
      <c r="I240" s="18">
        <f>VLOOKUP(F240,'[1]2010'!$E$12:$G$388,3,FALSE)</f>
        <v>0</v>
      </c>
      <c r="J240" s="18">
        <f>VLOOKUP(F240,'[1]2011'!$F$13:$H$385,3,FALSE)</f>
        <v>0</v>
      </c>
      <c r="K240" s="18">
        <f>VLOOKUP(F240,'[1]2012'!$E$12:$G$410,3,FALSE)</f>
        <v>0</v>
      </c>
      <c r="L240" s="18">
        <f>VLOOKUP(F240,'[1]2013'!$F$13:$H$411,3,FALSE)</f>
        <v>0</v>
      </c>
      <c r="M240" s="18">
        <f>VLOOKUP(F240,'[1]2014'!$F$13:$K$410,6,FALSE)</f>
        <v>0</v>
      </c>
      <c r="N240" s="23">
        <f>VLOOKUP(F240,'[1]2015-2016'!$F$13:$J$413,5,FALSE)</f>
        <v>0</v>
      </c>
      <c r="O240" s="15">
        <f>VLOOKUP(F240,'[1]2015-2016'!$F$13:$M$414,8,FALSE)</f>
        <v>0</v>
      </c>
      <c r="T240" s="32">
        <v>0</v>
      </c>
      <c r="U240" s="1">
        <f t="shared" si="57"/>
        <v>0</v>
      </c>
      <c r="V240" s="33">
        <v>0</v>
      </c>
      <c r="W240" s="1">
        <f t="shared" si="58"/>
        <v>0</v>
      </c>
    </row>
    <row r="241" spans="1:23" outlineLevel="5">
      <c r="A241" s="1" t="e">
        <f t="shared" si="56"/>
        <v>#REF!</v>
      </c>
      <c r="B241" s="83"/>
      <c r="C241" s="50"/>
      <c r="D241" s="50"/>
      <c r="E241" s="58"/>
      <c r="F241" s="49" t="s">
        <v>441</v>
      </c>
      <c r="G241" s="52" t="s">
        <v>442</v>
      </c>
      <c r="H241" s="18">
        <f>VLOOKUP('Resumen '!F241,'[1]2009'!$E$12:$G$369,3,FALSE)</f>
        <v>225208.34556238004</v>
      </c>
      <c r="I241" s="18">
        <f>VLOOKUP(F241,'[1]2010'!$E$12:$G$388,3,FALSE)</f>
        <v>626099</v>
      </c>
      <c r="J241" s="18">
        <f>VLOOKUP(F241,'[1]2011'!$F$13:$H$385,3,FALSE)</f>
        <v>467139</v>
      </c>
      <c r="K241" s="18">
        <f>VLOOKUP(F241,'[1]2012'!$E$12:$G$410,3,FALSE)</f>
        <v>429908</v>
      </c>
      <c r="L241" s="18">
        <f>VLOOKUP(F241,'[1]2013'!$F$13:$H$411,3,FALSE)</f>
        <v>467641</v>
      </c>
      <c r="M241" s="18">
        <f>VLOOKUP(F241,'[1]2014'!$F$13:$K$410,6,FALSE)</f>
        <v>352060</v>
      </c>
      <c r="N241" s="23">
        <f>VLOOKUP(F241,'[1]2015-2016'!$F$13:$J$413,5,FALSE)</f>
        <v>578895</v>
      </c>
      <c r="O241" s="15">
        <f>VLOOKUP(F241,'[1]2015-2016'!$F$13:$M$414,8,FALSE)</f>
        <v>600893.01</v>
      </c>
      <c r="T241" s="32">
        <v>507003750</v>
      </c>
      <c r="U241" s="1">
        <f t="shared" si="57"/>
        <v>507003.75</v>
      </c>
      <c r="V241" s="33">
        <v>50700375</v>
      </c>
      <c r="W241" s="1">
        <f t="shared" si="58"/>
        <v>50700.375</v>
      </c>
    </row>
    <row r="242" spans="1:23" outlineLevel="5">
      <c r="A242" s="1" t="e">
        <f t="shared" si="56"/>
        <v>#REF!</v>
      </c>
      <c r="B242" s="83"/>
      <c r="C242" s="50"/>
      <c r="D242" s="50"/>
      <c r="E242" s="58"/>
      <c r="F242" s="49" t="s">
        <v>443</v>
      </c>
      <c r="G242" s="52" t="s">
        <v>444</v>
      </c>
      <c r="H242" s="18">
        <f>VLOOKUP('Resumen '!F242,'[1]2009'!$E$12:$G$369,3,FALSE)</f>
        <v>137316.01550095971</v>
      </c>
      <c r="I242" s="18">
        <f>VLOOKUP(F242,'[1]2010'!$E$12:$G$388,3,FALSE)</f>
        <v>156936</v>
      </c>
      <c r="J242" s="18">
        <f>VLOOKUP(F242,'[1]2011'!$F$13:$H$385,3,FALSE)</f>
        <v>68993</v>
      </c>
      <c r="K242" s="18">
        <f>VLOOKUP(F242,'[1]2012'!$E$12:$G$410,3,FALSE)</f>
        <v>0</v>
      </c>
      <c r="L242" s="18">
        <f>VLOOKUP(F242,'[1]2013'!$F$13:$H$411,3,FALSE)</f>
        <v>0</v>
      </c>
      <c r="M242" s="18">
        <f>VLOOKUP(F242,'[1]2014'!$F$13:$K$410,6,FALSE)</f>
        <v>0</v>
      </c>
      <c r="N242" s="23">
        <f>VLOOKUP(F242,'[1]2015-2016'!$F$13:$J$413,5,FALSE)</f>
        <v>0</v>
      </c>
      <c r="O242" s="15">
        <f>VLOOKUP(F242,'[1]2015-2016'!$F$13:$M$414,8,FALSE)</f>
        <v>0</v>
      </c>
      <c r="T242" s="32">
        <v>0</v>
      </c>
      <c r="U242" s="1">
        <f t="shared" si="57"/>
        <v>0</v>
      </c>
      <c r="V242" s="33">
        <v>0</v>
      </c>
      <c r="W242" s="1">
        <f t="shared" si="58"/>
        <v>0</v>
      </c>
    </row>
    <row r="243" spans="1:23" outlineLevel="4">
      <c r="A243" s="1" t="e">
        <f t="shared" si="56"/>
        <v>#REF!</v>
      </c>
      <c r="B243" s="83"/>
      <c r="C243" s="50"/>
      <c r="D243" s="50"/>
      <c r="E243" s="58"/>
      <c r="F243" s="49" t="s">
        <v>445</v>
      </c>
      <c r="G243" s="50" t="s">
        <v>446</v>
      </c>
      <c r="H243" s="18">
        <v>0</v>
      </c>
      <c r="I243" s="18">
        <f>VLOOKUP(F243,'[1]2010'!$E$12:$G$388,3,FALSE)</f>
        <v>169480</v>
      </c>
      <c r="J243" s="18">
        <f>VLOOKUP(F243,'[1]2011'!$F$13:$H$385,3,FALSE)</f>
        <v>146836</v>
      </c>
      <c r="K243" s="18">
        <f>VLOOKUP(F243,'[1]2012'!$E$12:$G$410,3,FALSE)</f>
        <v>453959</v>
      </c>
      <c r="L243" s="18">
        <f>VLOOKUP(F243,'[1]2013'!$F$13:$H$411,3,FALSE)</f>
        <v>429783</v>
      </c>
      <c r="M243" s="18">
        <f>VLOOKUP(F243,'[1]2014'!$F$13:$K$410,6,FALSE)</f>
        <v>827120</v>
      </c>
      <c r="N243" s="23">
        <f>VLOOKUP(F243,'[1]2015-2016'!$F$13:$J$413,5,FALSE)</f>
        <v>647988</v>
      </c>
      <c r="O243" s="15">
        <f>VLOOKUP(F243,'[1]2015-2016'!$F$13:$M$414,8,FALSE)</f>
        <v>672611.54399999999</v>
      </c>
      <c r="T243" s="32">
        <v>572944854</v>
      </c>
      <c r="U243" s="1">
        <f t="shared" si="57"/>
        <v>572944.85400000005</v>
      </c>
      <c r="V243" s="33">
        <v>57294485.399999999</v>
      </c>
      <c r="W243" s="1">
        <f t="shared" si="58"/>
        <v>57294.485399999998</v>
      </c>
    </row>
    <row r="244" spans="1:23" outlineLevel="4">
      <c r="A244" s="1" t="e">
        <f t="shared" si="56"/>
        <v>#REF!</v>
      </c>
      <c r="B244" s="83"/>
      <c r="C244" s="50"/>
      <c r="D244" s="50"/>
      <c r="E244" s="58"/>
      <c r="F244" s="49" t="s">
        <v>447</v>
      </c>
      <c r="G244" s="50" t="s">
        <v>448</v>
      </c>
      <c r="H244" s="18">
        <f>VLOOKUP('Resumen '!F244,'[1]2009'!$E$12:$G$369,3,FALSE)</f>
        <v>0</v>
      </c>
      <c r="I244" s="18">
        <f>VLOOKUP(F244,'[1]2010'!$E$12:$G$388,3,FALSE)</f>
        <v>0</v>
      </c>
      <c r="J244" s="18">
        <f>VLOOKUP(F244,'[1]2011'!$F$13:$H$385,3,FALSE)</f>
        <v>0</v>
      </c>
      <c r="K244" s="18">
        <f>VLOOKUP(F244,'[1]2012'!$E$12:$G$410,3,FALSE)</f>
        <v>0</v>
      </c>
      <c r="L244" s="18">
        <f>VLOOKUP(F244,'[1]2013'!$F$13:$H$411,3,FALSE)</f>
        <v>0</v>
      </c>
      <c r="M244" s="18">
        <f>VLOOKUP(F244,'[1]2014'!$F$13:$K$410,6,FALSE)</f>
        <v>0</v>
      </c>
      <c r="N244" s="23">
        <f>VLOOKUP(F244,'[1]2015-2016'!$F$13:$J$413,5,FALSE)</f>
        <v>0</v>
      </c>
      <c r="O244" s="15">
        <f>VLOOKUP(F244,'[1]2015-2016'!$F$13:$M$414,8,FALSE)</f>
        <v>0</v>
      </c>
      <c r="T244" s="32">
        <v>0</v>
      </c>
      <c r="U244" s="1">
        <f t="shared" si="57"/>
        <v>0</v>
      </c>
      <c r="V244" s="33">
        <v>0</v>
      </c>
      <c r="W244" s="1">
        <f t="shared" si="58"/>
        <v>0</v>
      </c>
    </row>
    <row r="245" spans="1:23" outlineLevel="4">
      <c r="A245" s="1" t="e">
        <f t="shared" si="56"/>
        <v>#REF!</v>
      </c>
      <c r="B245" s="83"/>
      <c r="C245" s="50"/>
      <c r="D245" s="50"/>
      <c r="E245" s="58"/>
      <c r="F245" s="49" t="s">
        <v>449</v>
      </c>
      <c r="G245" s="50" t="s">
        <v>450</v>
      </c>
      <c r="H245" s="18">
        <f>VLOOKUP('Resumen '!F245,'[1]2009'!$E$12:$G$369,3,FALSE)</f>
        <v>0</v>
      </c>
      <c r="I245" s="18">
        <f>VLOOKUP(F245,'[1]2010'!$E$12:$G$388,3,FALSE)</f>
        <v>0</v>
      </c>
      <c r="J245" s="18">
        <f>VLOOKUP(F245,'[1]2011'!$F$13:$H$385,3,FALSE)</f>
        <v>0</v>
      </c>
      <c r="K245" s="18">
        <f>VLOOKUP(F245,'[1]2012'!$E$12:$G$410,3,FALSE)</f>
        <v>0</v>
      </c>
      <c r="L245" s="18">
        <f>VLOOKUP(F245,'[1]2013'!$F$13:$H$411,3,FALSE)</f>
        <v>0</v>
      </c>
      <c r="M245" s="18">
        <v>0</v>
      </c>
      <c r="N245" s="23">
        <f>VLOOKUP(F245,'[1]2015-2016'!$F$13:$J$413,5,FALSE)</f>
        <v>0</v>
      </c>
      <c r="O245" s="15">
        <f>VLOOKUP(F245,'[1]2015-2016'!$F$13:$M$414,8,FALSE)</f>
        <v>0</v>
      </c>
      <c r="T245" s="32">
        <v>0</v>
      </c>
      <c r="U245" s="1">
        <f t="shared" si="57"/>
        <v>0</v>
      </c>
      <c r="V245" s="33">
        <v>0</v>
      </c>
      <c r="W245" s="1">
        <f t="shared" si="58"/>
        <v>0</v>
      </c>
    </row>
    <row r="246" spans="1:23" outlineLevel="4">
      <c r="A246" s="1" t="e">
        <f t="shared" si="56"/>
        <v>#REF!</v>
      </c>
      <c r="B246" s="83"/>
      <c r="C246" s="50"/>
      <c r="D246" s="50"/>
      <c r="E246" s="58"/>
      <c r="F246" s="49" t="s">
        <v>451</v>
      </c>
      <c r="G246" s="50" t="s">
        <v>450</v>
      </c>
      <c r="H246" s="18">
        <f>VLOOKUP('Resumen '!F246,'[1]2009'!$E$12:$G$369,3,FALSE)</f>
        <v>0</v>
      </c>
      <c r="I246" s="18">
        <f>VLOOKUP(F246,'[1]2010'!$E$12:$G$388,3,FALSE)</f>
        <v>0</v>
      </c>
      <c r="J246" s="18">
        <f>VLOOKUP(F246,'[1]2011'!$F$13:$H$385,3,FALSE)</f>
        <v>0</v>
      </c>
      <c r="K246" s="18">
        <f>VLOOKUP(F246,'[1]2012'!$E$12:$G$410,3,FALSE)</f>
        <v>0</v>
      </c>
      <c r="L246" s="18">
        <f>VLOOKUP(F246,'[1]2013'!$F$13:$H$411,3,FALSE)</f>
        <v>0</v>
      </c>
      <c r="M246" s="18">
        <f>VLOOKUP(F246,'[1]2014'!$F$13:$K$410,6,FALSE)</f>
        <v>0</v>
      </c>
      <c r="N246" s="23">
        <f>VLOOKUP(F246,'[1]2015-2016'!$F$13:$J$413,5,FALSE)</f>
        <v>0</v>
      </c>
      <c r="O246" s="15">
        <f>VLOOKUP(F246,'[1]2015-2016'!$F$13:$M$414,8,FALSE)</f>
        <v>0</v>
      </c>
      <c r="T246" s="32">
        <v>0</v>
      </c>
      <c r="U246" s="1">
        <f t="shared" si="57"/>
        <v>0</v>
      </c>
      <c r="V246" s="33">
        <v>0</v>
      </c>
      <c r="W246" s="1">
        <f t="shared" si="58"/>
        <v>0</v>
      </c>
    </row>
    <row r="247" spans="1:23" outlineLevel="4">
      <c r="A247" s="1" t="e">
        <f t="shared" si="56"/>
        <v>#REF!</v>
      </c>
      <c r="B247" s="83"/>
      <c r="C247" s="50"/>
      <c r="D247" s="50"/>
      <c r="E247" s="58"/>
      <c r="F247" s="49" t="s">
        <v>452</v>
      </c>
      <c r="G247" s="52" t="s">
        <v>453</v>
      </c>
      <c r="H247" s="18">
        <f>VLOOKUP('Resumen '!F247,'[1]2009'!$E$12:$G$369,3,FALSE)</f>
        <v>190529.16722456814</v>
      </c>
      <c r="I247" s="18">
        <f>VLOOKUP(F247,'[1]2010'!$E$12:$G$388,3,FALSE)</f>
        <v>506664</v>
      </c>
      <c r="J247" s="18">
        <f>VLOOKUP(F247,'[1]2011'!$F$13:$H$385,3,FALSE)</f>
        <v>521435</v>
      </c>
      <c r="K247" s="18">
        <f>VLOOKUP(F247,'[1]2012'!$E$12:$G$410,3,FALSE)</f>
        <v>468546</v>
      </c>
      <c r="L247" s="18">
        <f>VLOOKUP(F247,'[1]2013'!$F$13:$H$411,3,FALSE)</f>
        <v>496744</v>
      </c>
      <c r="M247" s="18">
        <f>VLOOKUP(F247,'[1]2014'!$F$13:$K$410,6,FALSE)</f>
        <v>883296</v>
      </c>
      <c r="N247" s="23">
        <f>VLOOKUP(F247,'[1]2015-2016'!$F$13:$J$413,5,FALSE)</f>
        <v>551666</v>
      </c>
      <c r="O247" s="15">
        <f>VLOOKUP(F247,'[1]2015-2016'!$F$13:$M$414,8,FALSE)</f>
        <v>572629.30799999996</v>
      </c>
      <c r="T247" s="32">
        <v>535894542</v>
      </c>
      <c r="U247" s="1">
        <f t="shared" si="57"/>
        <v>535894.54200000002</v>
      </c>
      <c r="V247" s="33">
        <v>220255294.19999999</v>
      </c>
      <c r="W247" s="1">
        <f t="shared" si="58"/>
        <v>220255.29419999997</v>
      </c>
    </row>
    <row r="248" spans="1:23" outlineLevel="4">
      <c r="A248" s="1" t="e">
        <f t="shared" si="56"/>
        <v>#REF!</v>
      </c>
      <c r="B248" s="83"/>
      <c r="C248" s="50"/>
      <c r="D248" s="50"/>
      <c r="E248" s="58"/>
      <c r="F248" s="49" t="s">
        <v>454</v>
      </c>
      <c r="G248" s="50" t="s">
        <v>455</v>
      </c>
      <c r="H248" s="18">
        <f>VLOOKUP('Resumen '!F248,'[1]2009'!$E$12:$G$369,3,FALSE)</f>
        <v>0</v>
      </c>
      <c r="I248" s="18">
        <f>VLOOKUP(F248,'[1]2010'!$E$12:$G$388,3,FALSE)</f>
        <v>616517</v>
      </c>
      <c r="J248" s="18">
        <f>VLOOKUP(F248,'[1]2011'!$F$13:$H$385,3,FALSE)</f>
        <v>472495</v>
      </c>
      <c r="K248" s="18">
        <f>VLOOKUP(F248,'[1]2012'!$E$12:$G$410,3,FALSE)</f>
        <v>654115</v>
      </c>
      <c r="L248" s="18">
        <f>VLOOKUP(F248,'[1]2013'!$F$13:$H$411,3,FALSE)</f>
        <v>63453</v>
      </c>
      <c r="M248" s="18">
        <f>VLOOKUP(F248,'[1]2014'!$F$13:$K$410,6,FALSE)</f>
        <v>336898</v>
      </c>
      <c r="N248" s="23">
        <f>VLOOKUP(F248,'[1]2015-2016'!$F$13:$J$413,5,FALSE)</f>
        <v>123067</v>
      </c>
      <c r="O248" s="15">
        <f>VLOOKUP(F248,'[1]2015-2016'!$F$13:$M$414,8,FALSE)</f>
        <v>127743.546</v>
      </c>
      <c r="T248" s="32">
        <v>120884271</v>
      </c>
      <c r="U248" s="1">
        <f t="shared" si="57"/>
        <v>120884.27099999999</v>
      </c>
      <c r="V248" s="33">
        <v>12088427.1</v>
      </c>
      <c r="W248" s="1">
        <f t="shared" si="58"/>
        <v>12088.427099999999</v>
      </c>
    </row>
    <row r="249" spans="1:23" outlineLevel="4">
      <c r="A249" s="1" t="e">
        <f t="shared" si="56"/>
        <v>#REF!</v>
      </c>
      <c r="B249" s="83"/>
      <c r="C249" s="50"/>
      <c r="D249" s="50"/>
      <c r="E249" s="58"/>
      <c r="F249" s="49" t="s">
        <v>456</v>
      </c>
      <c r="G249" s="50" t="s">
        <v>457</v>
      </c>
      <c r="H249" s="18">
        <v>0</v>
      </c>
      <c r="I249" s="18">
        <v>0</v>
      </c>
      <c r="J249" s="18">
        <v>0</v>
      </c>
      <c r="K249" s="18">
        <f>VLOOKUP(F249,'[1]2012'!$E$12:$G$410,3,FALSE)</f>
        <v>0</v>
      </c>
      <c r="L249" s="18">
        <f>VLOOKUP(F249,'[1]2013'!$F$13:$H$411,3,FALSE)</f>
        <v>0</v>
      </c>
      <c r="M249" s="18">
        <f>VLOOKUP(F249,'[1]2014'!$F$13:$K$410,6,FALSE)</f>
        <v>0</v>
      </c>
      <c r="N249" s="23">
        <f>VLOOKUP(F249,'[1]2015-2016'!$F$13:$J$413,5,FALSE)</f>
        <v>0</v>
      </c>
      <c r="O249" s="15">
        <f>VLOOKUP(F249,'[1]2015-2016'!$F$13:$M$414,8,FALSE)</f>
        <v>0</v>
      </c>
      <c r="T249" s="32">
        <v>0</v>
      </c>
      <c r="U249" s="1">
        <f t="shared" si="57"/>
        <v>0</v>
      </c>
      <c r="V249" s="33">
        <v>0</v>
      </c>
      <c r="W249" s="1">
        <f t="shared" si="58"/>
        <v>0</v>
      </c>
    </row>
    <row r="250" spans="1:23" outlineLevel="5">
      <c r="A250" s="1" t="e">
        <f t="shared" si="56"/>
        <v>#REF!</v>
      </c>
      <c r="B250" s="83"/>
      <c r="C250" s="50"/>
      <c r="D250" s="50"/>
      <c r="E250" s="58"/>
      <c r="F250" s="49" t="s">
        <v>458</v>
      </c>
      <c r="G250" s="52" t="s">
        <v>459</v>
      </c>
      <c r="H250" s="18">
        <f>VLOOKUP('Resumen '!F250,'[1]2009'!$E$12:$G$369,3,FALSE)</f>
        <v>0</v>
      </c>
      <c r="I250" s="18">
        <f>VLOOKUP(F250,'[1]2010'!$E$12:$G$388,3,FALSE)</f>
        <v>279807</v>
      </c>
      <c r="J250" s="18">
        <f>VLOOKUP(F250,'[1]2011'!$F$13:$H$385,3,FALSE)</f>
        <v>95637</v>
      </c>
      <c r="K250" s="18">
        <f>VLOOKUP(F250,'[1]2012'!$E$12:$G$410,3,FALSE)</f>
        <v>325996</v>
      </c>
      <c r="L250" s="18">
        <f>VLOOKUP(F250,'[1]2013'!$F$13:$H$411,3,FALSE)</f>
        <v>339701</v>
      </c>
      <c r="M250" s="18">
        <f>VLOOKUP(F250,'[1]2014'!$F$13:$K$410,6,FALSE)</f>
        <v>357860</v>
      </c>
      <c r="N250" s="23">
        <f>VLOOKUP(F250,'[1]2015-2016'!$F$13:$J$413,5,FALSE)</f>
        <v>289798</v>
      </c>
      <c r="O250" s="15">
        <f>VLOOKUP(F250,'[1]2015-2016'!$F$13:$M$414,8,FALSE)</f>
        <v>300810.32400000002</v>
      </c>
      <c r="T250" s="32">
        <v>240973037</v>
      </c>
      <c r="U250" s="1">
        <f t="shared" si="57"/>
        <v>240973.03700000001</v>
      </c>
      <c r="V250" s="33">
        <v>24097303.699999999</v>
      </c>
      <c r="W250" s="1">
        <f t="shared" si="58"/>
        <v>24097.3037</v>
      </c>
    </row>
    <row r="251" spans="1:23" outlineLevel="5">
      <c r="A251" s="1" t="e">
        <f t="shared" si="56"/>
        <v>#REF!</v>
      </c>
      <c r="B251" s="83"/>
      <c r="C251" s="50"/>
      <c r="D251" s="50"/>
      <c r="E251" s="58"/>
      <c r="F251" s="49" t="s">
        <v>460</v>
      </c>
      <c r="G251" s="52" t="s">
        <v>461</v>
      </c>
      <c r="H251" s="18">
        <v>0</v>
      </c>
      <c r="I251" s="18">
        <f>VLOOKUP(F251,'[1]2010'!$E$12:$G$388,3,FALSE)</f>
        <v>129005</v>
      </c>
      <c r="J251" s="18">
        <f>VLOOKUP(F251,'[1]2011'!$F$13:$H$385,3,FALSE)</f>
        <v>50254</v>
      </c>
      <c r="K251" s="18">
        <f>VLOOKUP(F251,'[1]2012'!$E$12:$G$410,3,FALSE)</f>
        <v>137902</v>
      </c>
      <c r="L251" s="18">
        <f>VLOOKUP(F251,'[1]2013'!$F$13:$H$411,3,FALSE)</f>
        <v>81570</v>
      </c>
      <c r="M251" s="18">
        <f>VLOOKUP(F251,'[1]2014'!$F$13:$K$410,6,FALSE)</f>
        <v>198536</v>
      </c>
      <c r="N251" s="23">
        <f>VLOOKUP(F251,'[1]2015-2016'!$F$13:$J$413,5,FALSE)</f>
        <v>72794</v>
      </c>
      <c r="O251" s="15">
        <f>VLOOKUP(F251,'[1]2015-2016'!$F$13:$M$414,8,FALSE)</f>
        <v>75560.172000000006</v>
      </c>
      <c r="T251" s="32">
        <v>54514898</v>
      </c>
      <c r="U251" s="1">
        <f t="shared" si="57"/>
        <v>54514.898000000001</v>
      </c>
      <c r="V251" s="33">
        <v>5451489.7999999998</v>
      </c>
      <c r="W251" s="1">
        <f t="shared" si="58"/>
        <v>5451.4897999999994</v>
      </c>
    </row>
    <row r="252" spans="1:23" outlineLevel="5">
      <c r="A252" s="1" t="e">
        <f t="shared" si="56"/>
        <v>#REF!</v>
      </c>
      <c r="B252" s="83"/>
      <c r="C252" s="50"/>
      <c r="D252" s="50"/>
      <c r="E252" s="58"/>
      <c r="F252" s="49" t="s">
        <v>462</v>
      </c>
      <c r="G252" s="52" t="s">
        <v>463</v>
      </c>
      <c r="H252" s="18">
        <f>VLOOKUP('Resumen '!F252,'[1]2009'!$E$12:$G$369,3,FALSE)</f>
        <v>0</v>
      </c>
      <c r="I252" s="18">
        <f>VLOOKUP(F252,'[1]2010'!$E$12:$G$388,3,FALSE)</f>
        <v>-24689</v>
      </c>
      <c r="J252" s="18">
        <f>VLOOKUP(F252,'[1]2011'!$F$13:$H$385,3,FALSE)</f>
        <v>0</v>
      </c>
      <c r="K252" s="18">
        <f>VLOOKUP(F252,'[1]2012'!$E$12:$G$410,3,FALSE)</f>
        <v>138764</v>
      </c>
      <c r="L252" s="18">
        <f>VLOOKUP(F252,'[1]2013'!$F$13:$H$411,3,FALSE)</f>
        <v>107831</v>
      </c>
      <c r="M252" s="18">
        <f>VLOOKUP(F252,'[1]2014'!$F$13:$K$410,6,FALSE)</f>
        <v>54116</v>
      </c>
      <c r="N252" s="23">
        <f>VLOOKUP(F252,'[1]2015-2016'!$F$13:$J$413,5,FALSE)</f>
        <v>63258</v>
      </c>
      <c r="O252" s="15">
        <f>VLOOKUP(F252,'[1]2015-2016'!$F$13:$M$414,8,FALSE)</f>
        <v>65661.804000000004</v>
      </c>
      <c r="T252" s="32">
        <v>36229993</v>
      </c>
      <c r="U252" s="1">
        <f t="shared" si="57"/>
        <v>36229.993000000002</v>
      </c>
      <c r="V252" s="33">
        <v>3622999.3</v>
      </c>
      <c r="W252" s="1">
        <f t="shared" si="58"/>
        <v>3622.9992999999999</v>
      </c>
    </row>
    <row r="253" spans="1:23" outlineLevel="4">
      <c r="A253" s="1" t="e">
        <f t="shared" si="56"/>
        <v>#REF!</v>
      </c>
      <c r="B253" s="83"/>
      <c r="C253" s="50"/>
      <c r="D253" s="50"/>
      <c r="E253" s="58"/>
      <c r="F253" s="49" t="s">
        <v>464</v>
      </c>
      <c r="G253" s="52" t="s">
        <v>465</v>
      </c>
      <c r="H253" s="18">
        <v>0</v>
      </c>
      <c r="I253" s="18">
        <f>VLOOKUP(F253,'[1]2010'!$E$12:$G$388,3,FALSE)</f>
        <v>0</v>
      </c>
      <c r="J253" s="18">
        <f>VLOOKUP(F253,'[1]2011'!$F$13:$H$385,3,FALSE)</f>
        <v>0</v>
      </c>
      <c r="K253" s="18">
        <f>VLOOKUP(F253,'[1]2012'!$E$12:$G$410,3,FALSE)</f>
        <v>0</v>
      </c>
      <c r="L253" s="18">
        <f>VLOOKUP(F253,'[1]2013'!$F$13:$H$411,3,FALSE)</f>
        <v>0</v>
      </c>
      <c r="M253" s="18">
        <f>VLOOKUP(F253,'[1]2014'!$F$13:$K$410,6,FALSE)</f>
        <v>0</v>
      </c>
      <c r="N253" s="23">
        <f>VLOOKUP(F253,'[1]2015-2016'!$F$13:$J$413,5,FALSE)</f>
        <v>0</v>
      </c>
      <c r="O253" s="15">
        <f>VLOOKUP(F253,'[1]2015-2016'!$F$13:$M$414,8,FALSE)</f>
        <v>0</v>
      </c>
      <c r="T253" s="32">
        <v>0</v>
      </c>
      <c r="U253" s="1">
        <f t="shared" si="57"/>
        <v>0</v>
      </c>
      <c r="V253" s="33">
        <v>0</v>
      </c>
      <c r="W253" s="1">
        <f t="shared" si="58"/>
        <v>0</v>
      </c>
    </row>
    <row r="254" spans="1:23" outlineLevel="4">
      <c r="A254" s="1" t="e">
        <f t="shared" si="56"/>
        <v>#REF!</v>
      </c>
      <c r="B254" s="83"/>
      <c r="C254" s="50"/>
      <c r="D254" s="50"/>
      <c r="E254" s="58"/>
      <c r="F254" s="50"/>
      <c r="G254" s="50" t="s">
        <v>466</v>
      </c>
      <c r="H254" s="18">
        <v>0</v>
      </c>
      <c r="I254" s="18">
        <v>0</v>
      </c>
      <c r="J254" s="18">
        <v>0</v>
      </c>
      <c r="K254" s="18">
        <v>0</v>
      </c>
      <c r="L254" s="18">
        <v>0</v>
      </c>
      <c r="M254" s="18">
        <v>0</v>
      </c>
      <c r="N254" s="23">
        <v>0</v>
      </c>
      <c r="O254" s="15">
        <v>0</v>
      </c>
      <c r="T254" s="32">
        <v>0</v>
      </c>
      <c r="U254" s="1">
        <f t="shared" si="57"/>
        <v>0</v>
      </c>
      <c r="V254" s="33">
        <v>0</v>
      </c>
      <c r="W254" s="1">
        <f t="shared" si="58"/>
        <v>0</v>
      </c>
    </row>
    <row r="255" spans="1:23" outlineLevel="4">
      <c r="A255" s="1" t="e">
        <f t="shared" si="56"/>
        <v>#REF!</v>
      </c>
      <c r="B255" s="83"/>
      <c r="C255" s="50"/>
      <c r="D255" s="50"/>
      <c r="E255" s="58"/>
      <c r="F255" s="49" t="s">
        <v>467</v>
      </c>
      <c r="G255" s="50" t="s">
        <v>468</v>
      </c>
      <c r="H255" s="18">
        <f>VLOOKUP('Resumen '!F255,'[1]2009'!$E$12:$G$369,3,FALSE)</f>
        <v>0</v>
      </c>
      <c r="I255" s="18">
        <f>VLOOKUP(F255,'[1]2010'!$E$12:$G$388,3,FALSE)</f>
        <v>0</v>
      </c>
      <c r="J255" s="18">
        <f>VLOOKUP(F255,'[1]2011'!$F$13:$H$385,3,FALSE)</f>
        <v>0</v>
      </c>
      <c r="K255" s="18">
        <f>VLOOKUP(F255,'[1]2012'!$E$12:$G$410,3,FALSE)</f>
        <v>0</v>
      </c>
      <c r="L255" s="18">
        <f>VLOOKUP(F255,'[1]2013'!$F$13:$H$411,3,FALSE)</f>
        <v>0</v>
      </c>
      <c r="M255" s="18">
        <f>VLOOKUP(F255,'[1]2014'!$F$13:$K$410,6,FALSE)</f>
        <v>0</v>
      </c>
      <c r="N255" s="23">
        <f>VLOOKUP(F255,'[1]2015-2016'!$F$13:$J$413,5,FALSE)</f>
        <v>0</v>
      </c>
      <c r="O255" s="15">
        <f>VLOOKUP(F255,'[1]2015-2016'!$F$13:$M$414,8,FALSE)</f>
        <v>0</v>
      </c>
      <c r="T255" s="32">
        <v>0</v>
      </c>
      <c r="U255" s="1">
        <f t="shared" si="57"/>
        <v>0</v>
      </c>
      <c r="V255" s="33">
        <v>0</v>
      </c>
      <c r="W255" s="1">
        <f t="shared" si="58"/>
        <v>0</v>
      </c>
    </row>
    <row r="256" spans="1:23" outlineLevel="4">
      <c r="A256" s="1" t="e">
        <f t="shared" si="56"/>
        <v>#REF!</v>
      </c>
      <c r="B256" s="83"/>
      <c r="C256" s="50"/>
      <c r="D256" s="50"/>
      <c r="E256" s="58"/>
      <c r="F256" s="49" t="s">
        <v>469</v>
      </c>
      <c r="G256" s="52" t="s">
        <v>440</v>
      </c>
      <c r="H256" s="18">
        <f>VLOOKUP('Resumen '!F256,'[1]2009'!$E$12:$G$369,3,FALSE)</f>
        <v>0</v>
      </c>
      <c r="I256" s="18">
        <f>VLOOKUP(F256,'[1]2010'!$E$12:$G$388,3,FALSE)</f>
        <v>0</v>
      </c>
      <c r="J256" s="18">
        <f>VLOOKUP(F256,'[1]2011'!$F$13:$H$385,3,FALSE)</f>
        <v>0</v>
      </c>
      <c r="K256" s="18">
        <f>VLOOKUP(F256,'[1]2012'!$E$12:$G$410,3,FALSE)</f>
        <v>0</v>
      </c>
      <c r="L256" s="18">
        <f>VLOOKUP(F256,'[1]2013'!$F$13:$H$411,3,FALSE)</f>
        <v>0</v>
      </c>
      <c r="M256" s="18">
        <f>VLOOKUP(F256,'[1]2014'!$F$13:$K$410,6,FALSE)</f>
        <v>0</v>
      </c>
      <c r="N256" s="23">
        <f>VLOOKUP(F256,'[1]2015-2016'!$F$13:$J$413,5,FALSE)</f>
        <v>0</v>
      </c>
      <c r="O256" s="15">
        <f>VLOOKUP(F256,'[1]2015-2016'!$F$13:$M$414,8,FALSE)</f>
        <v>0</v>
      </c>
      <c r="T256" s="32">
        <v>0</v>
      </c>
      <c r="U256" s="1">
        <f t="shared" si="57"/>
        <v>0</v>
      </c>
      <c r="V256" s="33">
        <v>0</v>
      </c>
      <c r="W256" s="1">
        <f t="shared" si="58"/>
        <v>0</v>
      </c>
    </row>
    <row r="257" spans="1:23" outlineLevel="4">
      <c r="A257" s="1" t="e">
        <f t="shared" si="56"/>
        <v>#REF!</v>
      </c>
      <c r="B257" s="83"/>
      <c r="C257" s="50"/>
      <c r="D257" s="50"/>
      <c r="E257" s="58"/>
      <c r="F257" s="49" t="s">
        <v>249</v>
      </c>
      <c r="G257" s="52" t="s">
        <v>470</v>
      </c>
      <c r="H257" s="18">
        <f>VLOOKUP('Resumen '!F257,'[1]2009'!$E$12:$G$369,3,FALSE)</f>
        <v>0</v>
      </c>
      <c r="I257" s="18">
        <f>VLOOKUP(F257,'[1]2010'!$E$12:$G$388,3,FALSE)</f>
        <v>0</v>
      </c>
      <c r="J257" s="18">
        <f>VLOOKUP(F257,'[1]2011'!$F$13:$H$385,3,FALSE)</f>
        <v>0</v>
      </c>
      <c r="K257" s="18">
        <f>VLOOKUP(F257,'[1]2012'!$E$12:$G$410,3,FALSE)</f>
        <v>0</v>
      </c>
      <c r="L257" s="18">
        <f>VLOOKUP(F257,'[1]2013'!$F$13:$H$411,3,FALSE)</f>
        <v>0</v>
      </c>
      <c r="M257" s="18">
        <f>VLOOKUP(F257,'[1]2014'!$F$13:$K$410,6,FALSE)</f>
        <v>0</v>
      </c>
      <c r="N257" s="23">
        <f>VLOOKUP(F257,'[1]2015-2016'!$F$13:$J$413,5,FALSE)</f>
        <v>0</v>
      </c>
      <c r="O257" s="15">
        <f>VLOOKUP(F257,'[1]2015-2016'!$F$13:$M$414,8,FALSE)</f>
        <v>0</v>
      </c>
      <c r="T257" s="32">
        <v>0</v>
      </c>
      <c r="U257" s="1">
        <f t="shared" si="57"/>
        <v>0</v>
      </c>
      <c r="V257" s="33">
        <v>0</v>
      </c>
      <c r="W257" s="1">
        <f t="shared" si="58"/>
        <v>0</v>
      </c>
    </row>
    <row r="258" spans="1:23" outlineLevel="4">
      <c r="A258" s="1" t="e">
        <f t="shared" si="56"/>
        <v>#REF!</v>
      </c>
      <c r="B258" s="83"/>
      <c r="C258" s="50"/>
      <c r="D258" s="50"/>
      <c r="E258" s="58"/>
      <c r="F258" s="49" t="s">
        <v>249</v>
      </c>
      <c r="G258" s="52" t="s">
        <v>471</v>
      </c>
      <c r="H258" s="18">
        <f>VLOOKUP('Resumen '!F258,'[1]2009'!$E$12:$G$369,3,FALSE)</f>
        <v>0</v>
      </c>
      <c r="I258" s="18">
        <f>VLOOKUP(F258,'[1]2010'!$E$12:$G$388,3,FALSE)</f>
        <v>0</v>
      </c>
      <c r="J258" s="18">
        <f>VLOOKUP(F258,'[1]2011'!$F$13:$H$385,3,FALSE)</f>
        <v>0</v>
      </c>
      <c r="K258" s="18">
        <f>VLOOKUP(F258,'[1]2012'!$E$12:$G$410,3,FALSE)</f>
        <v>0</v>
      </c>
      <c r="L258" s="18">
        <f>VLOOKUP(F258,'[1]2013'!$F$13:$H$411,3,FALSE)</f>
        <v>0</v>
      </c>
      <c r="M258" s="18">
        <f>VLOOKUP(F258,'[1]2014'!$F$13:$K$410,6,FALSE)</f>
        <v>0</v>
      </c>
      <c r="N258" s="23">
        <f>VLOOKUP(F258,'[1]2015-2016'!$F$13:$J$413,5,FALSE)</f>
        <v>0</v>
      </c>
      <c r="O258" s="15">
        <f>VLOOKUP(F258,'[1]2015-2016'!$F$13:$M$414,8,FALSE)</f>
        <v>0</v>
      </c>
      <c r="T258" s="32">
        <v>0</v>
      </c>
      <c r="U258" s="1">
        <f t="shared" si="57"/>
        <v>0</v>
      </c>
      <c r="V258" s="33">
        <v>0</v>
      </c>
      <c r="W258" s="1">
        <f t="shared" si="58"/>
        <v>0</v>
      </c>
    </row>
    <row r="259" spans="1:23" outlineLevel="4">
      <c r="A259" s="1" t="e">
        <f t="shared" si="56"/>
        <v>#REF!</v>
      </c>
      <c r="B259" s="83"/>
      <c r="C259" s="50"/>
      <c r="D259" s="50"/>
      <c r="E259" s="58"/>
      <c r="F259" s="49" t="s">
        <v>249</v>
      </c>
      <c r="G259" s="51" t="s">
        <v>472</v>
      </c>
      <c r="H259" s="18">
        <f>VLOOKUP('Resumen '!F259,'[1]2009'!$E$12:$G$369,3,FALSE)</f>
        <v>0</v>
      </c>
      <c r="I259" s="18">
        <f>VLOOKUP(F259,'[1]2010'!$E$12:$G$388,3,FALSE)</f>
        <v>0</v>
      </c>
      <c r="J259" s="18">
        <f>VLOOKUP(F259,'[1]2011'!$F$13:$H$385,3,FALSE)</f>
        <v>0</v>
      </c>
      <c r="K259" s="18">
        <f>VLOOKUP(F259,'[1]2012'!$E$12:$G$410,3,FALSE)</f>
        <v>0</v>
      </c>
      <c r="L259" s="18">
        <f>VLOOKUP(F259,'[1]2013'!$F$13:$H$411,3,FALSE)</f>
        <v>0</v>
      </c>
      <c r="M259" s="18">
        <f>VLOOKUP(F259,'[1]2014'!$F$13:$K$410,6,FALSE)</f>
        <v>0</v>
      </c>
      <c r="N259" s="23">
        <f>VLOOKUP(F259,'[1]2015-2016'!$F$13:$J$413,5,FALSE)</f>
        <v>0</v>
      </c>
      <c r="O259" s="15">
        <f>VLOOKUP(F259,'[1]2015-2016'!$F$13:$M$414,8,FALSE)</f>
        <v>0</v>
      </c>
      <c r="T259" s="32">
        <v>0</v>
      </c>
      <c r="U259" s="1">
        <f t="shared" si="57"/>
        <v>0</v>
      </c>
      <c r="V259" s="33">
        <v>0</v>
      </c>
      <c r="W259" s="1">
        <f t="shared" si="58"/>
        <v>0</v>
      </c>
    </row>
    <row r="260" spans="1:23">
      <c r="A260" s="1" t="e">
        <f t="shared" si="56"/>
        <v>#REF!</v>
      </c>
      <c r="B260" s="24" t="s">
        <v>473</v>
      </c>
      <c r="C260" s="85" t="s">
        <v>474</v>
      </c>
      <c r="D260" s="17"/>
      <c r="E260" s="19"/>
      <c r="F260" s="74"/>
      <c r="G260" s="36"/>
      <c r="H260" s="19">
        <f t="shared" ref="H260" si="62">SUM(H261+H263+H265)</f>
        <v>0</v>
      </c>
      <c r="I260" s="19">
        <f t="shared" ref="I260:O260" si="63">SUM(I261+I263+I265)</f>
        <v>0</v>
      </c>
      <c r="J260" s="19">
        <f t="shared" si="63"/>
        <v>0</v>
      </c>
      <c r="K260" s="19">
        <f t="shared" si="63"/>
        <v>0</v>
      </c>
      <c r="L260" s="19">
        <f t="shared" si="63"/>
        <v>0</v>
      </c>
      <c r="M260" s="19">
        <f t="shared" si="63"/>
        <v>0</v>
      </c>
      <c r="N260" s="19">
        <f t="shared" si="63"/>
        <v>0</v>
      </c>
      <c r="O260" s="26">
        <f t="shared" si="63"/>
        <v>0</v>
      </c>
      <c r="T260" s="75">
        <f>+SUM(T261,T263,T265)</f>
        <v>0</v>
      </c>
      <c r="U260" s="1">
        <f t="shared" si="57"/>
        <v>0</v>
      </c>
      <c r="V260" s="76">
        <f t="shared" ref="V260" si="64">+SUM(V261,V263,V265)</f>
        <v>0</v>
      </c>
      <c r="W260" s="1">
        <f t="shared" si="58"/>
        <v>0</v>
      </c>
    </row>
    <row r="261" spans="1:23" outlineLevel="1">
      <c r="A261" s="1" t="e">
        <f t="shared" si="56"/>
        <v>#REF!</v>
      </c>
      <c r="B261" s="16"/>
      <c r="C261" s="31" t="s">
        <v>475</v>
      </c>
      <c r="D261" s="17" t="s">
        <v>476</v>
      </c>
      <c r="E261" s="17"/>
      <c r="F261" s="18"/>
      <c r="G261" s="53"/>
      <c r="H261" s="18">
        <f t="shared" ref="H261:O261" si="65">SUM(H262)</f>
        <v>0</v>
      </c>
      <c r="I261" s="18">
        <f t="shared" si="65"/>
        <v>0</v>
      </c>
      <c r="J261" s="18">
        <f t="shared" si="65"/>
        <v>0</v>
      </c>
      <c r="K261" s="18">
        <f t="shared" si="65"/>
        <v>0</v>
      </c>
      <c r="L261" s="18">
        <f t="shared" si="65"/>
        <v>0</v>
      </c>
      <c r="M261" s="18">
        <f t="shared" si="65"/>
        <v>0</v>
      </c>
      <c r="N261" s="18">
        <f t="shared" si="65"/>
        <v>0</v>
      </c>
      <c r="O261" s="45">
        <f t="shared" si="65"/>
        <v>0</v>
      </c>
      <c r="T261" s="39">
        <f>+T262</f>
        <v>0</v>
      </c>
      <c r="U261" s="1">
        <f t="shared" si="57"/>
        <v>0</v>
      </c>
      <c r="V261" s="77">
        <f t="shared" ref="V261" si="66">+V262</f>
        <v>0</v>
      </c>
      <c r="W261" s="1">
        <f t="shared" si="58"/>
        <v>0</v>
      </c>
    </row>
    <row r="262" spans="1:23" outlineLevel="4">
      <c r="A262" s="1" t="e">
        <f t="shared" si="56"/>
        <v>#REF!</v>
      </c>
      <c r="B262" s="16"/>
      <c r="C262" s="17"/>
      <c r="D262" s="17"/>
      <c r="E262" s="19"/>
      <c r="F262" s="31" t="s">
        <v>477</v>
      </c>
      <c r="G262" s="42" t="s">
        <v>478</v>
      </c>
      <c r="H262" s="18">
        <f>VLOOKUP('Resumen '!F262,'[1]2009'!$E$12:$G$369,3,FALSE)</f>
        <v>0</v>
      </c>
      <c r="I262" s="18">
        <f>VLOOKUP(F262,'[1]2010'!$E$12:$G$388,3,FALSE)</f>
        <v>0</v>
      </c>
      <c r="J262" s="18">
        <f>VLOOKUP(F262,'[1]2011'!$F$13:$H$385,3,FALSE)</f>
        <v>0</v>
      </c>
      <c r="K262" s="18">
        <f>VLOOKUP(F262,'[1]2012'!$E$12:$G$410,3,FALSE)</f>
        <v>0</v>
      </c>
      <c r="L262" s="18">
        <f>VLOOKUP(F262,'[1]2013'!$F$13:$H$411,3,FALSE)</f>
        <v>0</v>
      </c>
      <c r="M262" s="18">
        <f>VLOOKUP(F262,'[1]2014'!$F$13:$K$410,6,FALSE)</f>
        <v>0</v>
      </c>
      <c r="N262" s="23">
        <f>VLOOKUP(F262,'[1]2015-2016'!$F$13:$J$413,5,FALSE)</f>
        <v>0</v>
      </c>
      <c r="O262" s="15">
        <v>0</v>
      </c>
      <c r="T262" s="32">
        <v>0</v>
      </c>
      <c r="U262" s="1">
        <f t="shared" si="57"/>
        <v>0</v>
      </c>
      <c r="V262" s="33">
        <v>0</v>
      </c>
      <c r="W262" s="1">
        <f t="shared" si="58"/>
        <v>0</v>
      </c>
    </row>
    <row r="263" spans="1:23" outlineLevel="1">
      <c r="A263" s="1" t="e">
        <f t="shared" si="56"/>
        <v>#REF!</v>
      </c>
      <c r="B263" s="16"/>
      <c r="C263" s="31" t="s">
        <v>479</v>
      </c>
      <c r="D263" s="17" t="s">
        <v>480</v>
      </c>
      <c r="E263" s="17"/>
      <c r="F263" s="18"/>
      <c r="G263" s="53"/>
      <c r="H263" s="18">
        <f t="shared" ref="H263:O263" si="67">SUM(H264)</f>
        <v>0</v>
      </c>
      <c r="I263" s="18">
        <f t="shared" si="67"/>
        <v>0</v>
      </c>
      <c r="J263" s="18">
        <f t="shared" si="67"/>
        <v>0</v>
      </c>
      <c r="K263" s="18">
        <f t="shared" si="67"/>
        <v>0</v>
      </c>
      <c r="L263" s="18">
        <f t="shared" si="67"/>
        <v>0</v>
      </c>
      <c r="M263" s="18">
        <f t="shared" si="67"/>
        <v>0</v>
      </c>
      <c r="N263" s="18">
        <f t="shared" si="67"/>
        <v>0</v>
      </c>
      <c r="O263" s="45">
        <f t="shared" si="67"/>
        <v>0</v>
      </c>
      <c r="T263" s="39">
        <f>+T264</f>
        <v>0</v>
      </c>
      <c r="U263" s="1">
        <f t="shared" si="57"/>
        <v>0</v>
      </c>
      <c r="V263" s="77">
        <f t="shared" ref="V263" si="68">+V264</f>
        <v>0</v>
      </c>
      <c r="W263" s="1">
        <f t="shared" si="58"/>
        <v>0</v>
      </c>
    </row>
    <row r="264" spans="1:23" outlineLevel="4">
      <c r="A264" s="1" t="e">
        <f t="shared" si="56"/>
        <v>#REF!</v>
      </c>
      <c r="B264" s="16"/>
      <c r="C264" s="17"/>
      <c r="D264" s="17"/>
      <c r="E264" s="46"/>
      <c r="F264" s="31" t="s">
        <v>477</v>
      </c>
      <c r="G264" s="42" t="s">
        <v>478</v>
      </c>
      <c r="H264" s="18">
        <f>VLOOKUP('Resumen '!F264,'[1]2009'!$E$12:$G$369,3,FALSE)</f>
        <v>0</v>
      </c>
      <c r="I264" s="18">
        <f>VLOOKUP(F264,'[1]2010'!$E$12:$G$388,3,FALSE)</f>
        <v>0</v>
      </c>
      <c r="J264" s="18">
        <f>VLOOKUP(F264,'[1]2011'!$F$13:$H$385,3,FALSE)</f>
        <v>0</v>
      </c>
      <c r="K264" s="18">
        <f>VLOOKUP(F264,'[1]2012'!$E$12:$G$410,3,FALSE)</f>
        <v>0</v>
      </c>
      <c r="L264" s="18">
        <f>VLOOKUP(F264,'[1]2013'!$F$13:$H$411,3,FALSE)</f>
        <v>0</v>
      </c>
      <c r="M264" s="18">
        <f>VLOOKUP(F264,'[1]2014'!$F$13:$K$410,6,FALSE)</f>
        <v>0</v>
      </c>
      <c r="N264" s="23">
        <f>VLOOKUP(F264,'[1]2015-2016'!$F$13:$J$413,5,FALSE)</f>
        <v>0</v>
      </c>
      <c r="O264" s="15">
        <v>0</v>
      </c>
      <c r="T264" s="32">
        <v>0</v>
      </c>
      <c r="U264" s="1">
        <f t="shared" si="57"/>
        <v>0</v>
      </c>
      <c r="V264" s="33">
        <v>0</v>
      </c>
      <c r="W264" s="1">
        <f t="shared" si="58"/>
        <v>0</v>
      </c>
    </row>
    <row r="265" spans="1:23" outlineLevel="1">
      <c r="A265" s="1" t="e">
        <f t="shared" ref="A265:A328" si="69">+A264+1</f>
        <v>#REF!</v>
      </c>
      <c r="B265" s="16"/>
      <c r="C265" s="31" t="s">
        <v>481</v>
      </c>
      <c r="D265" s="17" t="s">
        <v>482</v>
      </c>
      <c r="E265" s="17"/>
      <c r="F265" s="18"/>
      <c r="G265" s="53"/>
      <c r="H265" s="18">
        <f t="shared" ref="H265:O265" si="70">SUM(H266)</f>
        <v>0</v>
      </c>
      <c r="I265" s="18">
        <f t="shared" si="70"/>
        <v>0</v>
      </c>
      <c r="J265" s="18">
        <f t="shared" si="70"/>
        <v>0</v>
      </c>
      <c r="K265" s="18">
        <f t="shared" si="70"/>
        <v>0</v>
      </c>
      <c r="L265" s="18">
        <f t="shared" si="70"/>
        <v>0</v>
      </c>
      <c r="M265" s="18">
        <f t="shared" si="70"/>
        <v>0</v>
      </c>
      <c r="N265" s="18">
        <f t="shared" si="70"/>
        <v>0</v>
      </c>
      <c r="O265" s="45">
        <f t="shared" si="70"/>
        <v>0</v>
      </c>
      <c r="T265" s="32">
        <f>+T266</f>
        <v>0</v>
      </c>
      <c r="U265" s="1">
        <f t="shared" si="57"/>
        <v>0</v>
      </c>
      <c r="V265" s="33">
        <f t="shared" ref="V265" si="71">+V266</f>
        <v>0</v>
      </c>
      <c r="W265" s="1">
        <f t="shared" si="58"/>
        <v>0</v>
      </c>
    </row>
    <row r="266" spans="1:23" outlineLevel="4">
      <c r="A266" s="1" t="e">
        <f t="shared" si="69"/>
        <v>#REF!</v>
      </c>
      <c r="B266" s="16"/>
      <c r="C266" s="17"/>
      <c r="D266" s="17"/>
      <c r="E266" s="19"/>
      <c r="F266" s="31" t="s">
        <v>483</v>
      </c>
      <c r="G266" s="36"/>
      <c r="H266" s="18">
        <f>VLOOKUP('Resumen '!F266,'[1]2009'!$E$12:$G$369,3,FALSE)</f>
        <v>0</v>
      </c>
      <c r="I266" s="18">
        <f>VLOOKUP(F266,'[1]2010'!$E$12:$G$388,3,FALSE)</f>
        <v>0</v>
      </c>
      <c r="J266" s="18">
        <f>VLOOKUP(F266,'[1]2011'!$F$13:$H$385,3,FALSE)</f>
        <v>0</v>
      </c>
      <c r="K266" s="18">
        <f>VLOOKUP(F266,'[1]2012'!$E$12:$G$410,3,FALSE)</f>
        <v>0</v>
      </c>
      <c r="L266" s="18">
        <f>VLOOKUP(F266,'[1]2013'!$F$13:$H$411,3,FALSE)</f>
        <v>0</v>
      </c>
      <c r="M266" s="18">
        <f>VLOOKUP(F266,'[1]2014'!$F$13:$K$410,6,FALSE)</f>
        <v>0</v>
      </c>
      <c r="N266" s="23">
        <f>VLOOKUP(F266,'[1]2015-2016'!$F$13:$J$413,5,FALSE)</f>
        <v>0</v>
      </c>
      <c r="O266" s="15">
        <f>VLOOKUP(F266,'[1]2015-2016'!$F$13:$M$414,8,FALSE)</f>
        <v>0</v>
      </c>
      <c r="T266" s="32">
        <v>0</v>
      </c>
      <c r="U266" s="1">
        <f t="shared" ref="U266:U329" si="72">T266/1000</f>
        <v>0</v>
      </c>
      <c r="V266" s="33">
        <v>0</v>
      </c>
      <c r="W266" s="1">
        <f t="shared" ref="W266:W329" si="73">V266/1000</f>
        <v>0</v>
      </c>
    </row>
    <row r="267" spans="1:23">
      <c r="A267" s="1" t="e">
        <f t="shared" si="69"/>
        <v>#REF!</v>
      </c>
      <c r="B267" s="24" t="s">
        <v>484</v>
      </c>
      <c r="C267" s="85" t="s">
        <v>485</v>
      </c>
      <c r="D267" s="17"/>
      <c r="E267" s="86"/>
      <c r="F267" s="86"/>
      <c r="G267" s="36"/>
      <c r="H267" s="87">
        <f t="shared" ref="H267:O267" si="74">SUM(H268+H270+H272+H274)</f>
        <v>0</v>
      </c>
      <c r="I267" s="87">
        <f t="shared" si="74"/>
        <v>0</v>
      </c>
      <c r="J267" s="87">
        <f t="shared" si="74"/>
        <v>0</v>
      </c>
      <c r="K267" s="87">
        <f t="shared" si="74"/>
        <v>0</v>
      </c>
      <c r="L267" s="87">
        <f t="shared" si="74"/>
        <v>0</v>
      </c>
      <c r="M267" s="87">
        <f t="shared" si="74"/>
        <v>0</v>
      </c>
      <c r="N267" s="87">
        <f t="shared" si="74"/>
        <v>0</v>
      </c>
      <c r="O267" s="88">
        <f t="shared" si="74"/>
        <v>0</v>
      </c>
      <c r="T267" s="75">
        <f>+SUM(T268,T270,T272,T274)</f>
        <v>0</v>
      </c>
      <c r="U267" s="1">
        <f t="shared" si="72"/>
        <v>0</v>
      </c>
      <c r="V267" s="76">
        <f t="shared" ref="V267" si="75">+SUM(V268,V270,V272,V274)</f>
        <v>0</v>
      </c>
      <c r="W267" s="1">
        <f t="shared" si="73"/>
        <v>0</v>
      </c>
    </row>
    <row r="268" spans="1:23" outlineLevel="1">
      <c r="A268" s="1" t="e">
        <f t="shared" si="69"/>
        <v>#REF!</v>
      </c>
      <c r="B268" s="16"/>
      <c r="C268" s="31" t="s">
        <v>486</v>
      </c>
      <c r="D268" s="89" t="s">
        <v>487</v>
      </c>
      <c r="E268" s="18"/>
      <c r="F268" s="18"/>
      <c r="G268" s="53"/>
      <c r="H268" s="18">
        <f t="shared" ref="H268:O268" si="76">SUM(H269)</f>
        <v>0</v>
      </c>
      <c r="I268" s="18">
        <f t="shared" si="76"/>
        <v>0</v>
      </c>
      <c r="J268" s="18">
        <f t="shared" si="76"/>
        <v>0</v>
      </c>
      <c r="K268" s="18">
        <f t="shared" si="76"/>
        <v>0</v>
      </c>
      <c r="L268" s="18">
        <f t="shared" si="76"/>
        <v>0</v>
      </c>
      <c r="M268" s="18">
        <f t="shared" si="76"/>
        <v>0</v>
      </c>
      <c r="N268" s="18">
        <f t="shared" si="76"/>
        <v>0</v>
      </c>
      <c r="O268" s="45">
        <f t="shared" si="76"/>
        <v>0</v>
      </c>
      <c r="T268" s="39">
        <f>+T269</f>
        <v>0</v>
      </c>
      <c r="U268" s="1">
        <f t="shared" si="72"/>
        <v>0</v>
      </c>
      <c r="V268" s="77">
        <f t="shared" ref="V268" si="77">+V269</f>
        <v>0</v>
      </c>
      <c r="W268" s="1">
        <f t="shared" si="73"/>
        <v>0</v>
      </c>
    </row>
    <row r="269" spans="1:23" outlineLevel="4">
      <c r="A269" s="1" t="e">
        <f t="shared" si="69"/>
        <v>#REF!</v>
      </c>
      <c r="B269" s="16"/>
      <c r="C269" s="17"/>
      <c r="D269" s="17"/>
      <c r="E269" s="46"/>
      <c r="F269" s="31" t="s">
        <v>488</v>
      </c>
      <c r="G269" s="42" t="s">
        <v>487</v>
      </c>
      <c r="H269" s="18">
        <f>VLOOKUP('Resumen '!F269,'[1]2009'!$E$12:$G$369,3,FALSE)</f>
        <v>0</v>
      </c>
      <c r="I269" s="18">
        <f>VLOOKUP(F269,'[1]2010'!$E$12:$G$388,3,FALSE)</f>
        <v>0</v>
      </c>
      <c r="J269" s="18">
        <f>VLOOKUP(F269,'[1]2011'!$F$13:$H$385,3,FALSE)</f>
        <v>0</v>
      </c>
      <c r="K269" s="18">
        <f>VLOOKUP(F269,'[1]2012'!$E$12:$G$410,3,FALSE)</f>
        <v>0</v>
      </c>
      <c r="L269" s="18">
        <f>VLOOKUP(F269,'[1]2013'!$F$13:$H$411,3,FALSE)</f>
        <v>0</v>
      </c>
      <c r="M269" s="18">
        <f>VLOOKUP(F269,'[1]2014'!$F$13:$K$410,6,FALSE)</f>
        <v>0</v>
      </c>
      <c r="N269" s="23">
        <f>VLOOKUP(F269,'[1]2015-2016'!$F$13:$J$413,5,FALSE)</f>
        <v>0</v>
      </c>
      <c r="O269" s="15">
        <f>VLOOKUP(F269,'[1]2015-2016'!$F$13:$M$414,8,FALSE)</f>
        <v>0</v>
      </c>
      <c r="T269" s="32">
        <v>0</v>
      </c>
      <c r="U269" s="1">
        <f t="shared" si="72"/>
        <v>0</v>
      </c>
      <c r="V269" s="33">
        <v>0</v>
      </c>
      <c r="W269" s="1">
        <f t="shared" si="73"/>
        <v>0</v>
      </c>
    </row>
    <row r="270" spans="1:23" outlineLevel="1">
      <c r="A270" s="1" t="e">
        <f t="shared" si="69"/>
        <v>#REF!</v>
      </c>
      <c r="B270" s="16"/>
      <c r="C270" s="31" t="s">
        <v>489</v>
      </c>
      <c r="D270" s="89" t="s">
        <v>490</v>
      </c>
      <c r="E270" s="18"/>
      <c r="F270" s="18"/>
      <c r="G270" s="53"/>
      <c r="H270" s="18">
        <f t="shared" ref="H270:O270" si="78">SUM(H271)</f>
        <v>0</v>
      </c>
      <c r="I270" s="18">
        <f t="shared" si="78"/>
        <v>0</v>
      </c>
      <c r="J270" s="18">
        <f t="shared" si="78"/>
        <v>0</v>
      </c>
      <c r="K270" s="18">
        <f t="shared" si="78"/>
        <v>0</v>
      </c>
      <c r="L270" s="18">
        <f t="shared" si="78"/>
        <v>0</v>
      </c>
      <c r="M270" s="18">
        <f t="shared" si="78"/>
        <v>0</v>
      </c>
      <c r="N270" s="18">
        <f t="shared" si="78"/>
        <v>0</v>
      </c>
      <c r="O270" s="45">
        <f t="shared" si="78"/>
        <v>0</v>
      </c>
      <c r="T270" s="39">
        <f>+T271</f>
        <v>0</v>
      </c>
      <c r="U270" s="1">
        <f t="shared" si="72"/>
        <v>0</v>
      </c>
      <c r="V270" s="40">
        <f t="shared" ref="V270" si="79">+V271</f>
        <v>0</v>
      </c>
      <c r="W270" s="1">
        <f t="shared" si="73"/>
        <v>0</v>
      </c>
    </row>
    <row r="271" spans="1:23" outlineLevel="4">
      <c r="A271" s="1" t="e">
        <f t="shared" si="69"/>
        <v>#REF!</v>
      </c>
      <c r="B271" s="16"/>
      <c r="C271" s="17"/>
      <c r="D271" s="34"/>
      <c r="E271" s="18"/>
      <c r="F271" s="31" t="s">
        <v>491</v>
      </c>
      <c r="G271" s="42" t="s">
        <v>492</v>
      </c>
      <c r="H271" s="18">
        <f>VLOOKUP('Resumen '!F271,'[1]2009'!$E$12:$G$369,3,FALSE)</f>
        <v>0</v>
      </c>
      <c r="I271" s="18">
        <f>VLOOKUP(F271,'[1]2010'!$E$12:$G$388,3,FALSE)</f>
        <v>0</v>
      </c>
      <c r="J271" s="18">
        <f>VLOOKUP(F271,'[1]2011'!$F$13:$H$385,3,FALSE)</f>
        <v>0</v>
      </c>
      <c r="K271" s="18">
        <f>VLOOKUP(F271,'[1]2012'!$E$12:$G$410,3,FALSE)</f>
        <v>0</v>
      </c>
      <c r="L271" s="18">
        <f>VLOOKUP(F271,'[1]2013'!$F$13:$H$411,3,FALSE)</f>
        <v>0</v>
      </c>
      <c r="M271" s="18">
        <f>VLOOKUP(F271,'[1]2014'!$F$13:$K$410,6,FALSE)</f>
        <v>0</v>
      </c>
      <c r="N271" s="23">
        <f>VLOOKUP(F271,'[1]2015-2016'!$F$13:$J$413,5,FALSE)</f>
        <v>0</v>
      </c>
      <c r="O271" s="15">
        <f>VLOOKUP(F271,'[1]2015-2016'!$F$13:$M$414,8,FALSE)</f>
        <v>0</v>
      </c>
      <c r="T271" s="32">
        <v>0</v>
      </c>
      <c r="U271" s="1">
        <f t="shared" si="72"/>
        <v>0</v>
      </c>
      <c r="V271" s="33">
        <v>0</v>
      </c>
      <c r="W271" s="1">
        <f t="shared" si="73"/>
        <v>0</v>
      </c>
    </row>
    <row r="272" spans="1:23" outlineLevel="1">
      <c r="A272" s="1" t="e">
        <f t="shared" si="69"/>
        <v>#REF!</v>
      </c>
      <c r="B272" s="16"/>
      <c r="C272" s="31" t="s">
        <v>493</v>
      </c>
      <c r="D272" s="42" t="s">
        <v>494</v>
      </c>
      <c r="E272" s="18"/>
      <c r="F272" s="18"/>
      <c r="G272" s="53"/>
      <c r="H272" s="18">
        <f t="shared" ref="H272:O272" si="80">SUM(H273)</f>
        <v>0</v>
      </c>
      <c r="I272" s="18">
        <f t="shared" si="80"/>
        <v>0</v>
      </c>
      <c r="J272" s="18">
        <f t="shared" si="80"/>
        <v>0</v>
      </c>
      <c r="K272" s="18">
        <f t="shared" si="80"/>
        <v>0</v>
      </c>
      <c r="L272" s="18">
        <f t="shared" si="80"/>
        <v>0</v>
      </c>
      <c r="M272" s="18">
        <f t="shared" si="80"/>
        <v>0</v>
      </c>
      <c r="N272" s="18">
        <f t="shared" si="80"/>
        <v>0</v>
      </c>
      <c r="O272" s="45">
        <f t="shared" si="80"/>
        <v>0</v>
      </c>
      <c r="T272" s="39">
        <f>+T273</f>
        <v>0</v>
      </c>
      <c r="U272" s="1">
        <f t="shared" si="72"/>
        <v>0</v>
      </c>
      <c r="V272" s="40">
        <f t="shared" ref="V272" si="81">+V273</f>
        <v>0</v>
      </c>
      <c r="W272" s="1">
        <f t="shared" si="73"/>
        <v>0</v>
      </c>
    </row>
    <row r="273" spans="1:23" outlineLevel="4">
      <c r="A273" s="1" t="e">
        <f t="shared" si="69"/>
        <v>#REF!</v>
      </c>
      <c r="B273" s="16"/>
      <c r="C273" s="17"/>
      <c r="D273" s="17"/>
      <c r="E273" s="46"/>
      <c r="F273" s="43" t="s">
        <v>476</v>
      </c>
      <c r="G273" s="36"/>
      <c r="H273" s="18">
        <f>VLOOKUP('Resumen '!F273,'[1]2009'!$E$12:$G$369,3,FALSE)</f>
        <v>0</v>
      </c>
      <c r="I273" s="18">
        <f>VLOOKUP(F273,'[1]2010'!$E$12:$G$388,3,FALSE)</f>
        <v>0</v>
      </c>
      <c r="J273" s="18">
        <f>VLOOKUP(F273,'[1]2011'!$F$13:$H$385,3,FALSE)</f>
        <v>0</v>
      </c>
      <c r="K273" s="18">
        <f>VLOOKUP(F273,'[1]2012'!$E$12:$G$410,3,FALSE)</f>
        <v>0</v>
      </c>
      <c r="L273" s="18">
        <f>VLOOKUP(F273,'[1]2013'!$F$13:$H$411,3,FALSE)</f>
        <v>0</v>
      </c>
      <c r="M273" s="18">
        <f>VLOOKUP(F273,'[1]2014'!$F$13:$K$410,6,FALSE)</f>
        <v>0</v>
      </c>
      <c r="N273" s="23">
        <f>VLOOKUP(F273,'[1]2015-2016'!$F$13:$J$413,5,FALSE)</f>
        <v>0</v>
      </c>
      <c r="O273" s="15">
        <f>VLOOKUP(F273,'[1]2015-2016'!$F$13:$M$414,8,FALSE)</f>
        <v>0</v>
      </c>
      <c r="T273" s="32">
        <v>0</v>
      </c>
      <c r="U273" s="1">
        <f t="shared" si="72"/>
        <v>0</v>
      </c>
      <c r="V273" s="33">
        <v>0</v>
      </c>
      <c r="W273" s="1">
        <f t="shared" si="73"/>
        <v>0</v>
      </c>
    </row>
    <row r="274" spans="1:23" outlineLevel="1">
      <c r="A274" s="1" t="e">
        <f t="shared" si="69"/>
        <v>#REF!</v>
      </c>
      <c r="B274" s="16"/>
      <c r="C274" s="31" t="s">
        <v>495</v>
      </c>
      <c r="D274" s="89" t="s">
        <v>496</v>
      </c>
      <c r="E274" s="18"/>
      <c r="F274" s="18"/>
      <c r="G274" s="53"/>
      <c r="H274" s="18">
        <f t="shared" ref="H274:O274" si="82">SUM(H275)</f>
        <v>0</v>
      </c>
      <c r="I274" s="18">
        <f t="shared" si="82"/>
        <v>0</v>
      </c>
      <c r="J274" s="18">
        <f t="shared" si="82"/>
        <v>0</v>
      </c>
      <c r="K274" s="18">
        <f t="shared" si="82"/>
        <v>0</v>
      </c>
      <c r="L274" s="18">
        <f t="shared" si="82"/>
        <v>0</v>
      </c>
      <c r="M274" s="18">
        <f t="shared" si="82"/>
        <v>0</v>
      </c>
      <c r="N274" s="18">
        <f t="shared" si="82"/>
        <v>0</v>
      </c>
      <c r="O274" s="45">
        <f t="shared" si="82"/>
        <v>0</v>
      </c>
      <c r="T274" s="39">
        <f>+T275</f>
        <v>0</v>
      </c>
      <c r="U274" s="1">
        <f t="shared" si="72"/>
        <v>0</v>
      </c>
      <c r="V274" s="77">
        <f t="shared" ref="V274" si="83">+V275</f>
        <v>0</v>
      </c>
      <c r="W274" s="1">
        <f t="shared" si="73"/>
        <v>0</v>
      </c>
    </row>
    <row r="275" spans="1:23" outlineLevel="4">
      <c r="A275" s="1" t="e">
        <f t="shared" si="69"/>
        <v>#REF!</v>
      </c>
      <c r="B275" s="16"/>
      <c r="C275" s="17"/>
      <c r="D275" s="25"/>
      <c r="E275" s="18"/>
      <c r="F275" s="43" t="s">
        <v>483</v>
      </c>
      <c r="G275" s="36"/>
      <c r="H275" s="18">
        <f>VLOOKUP('Resumen '!F275,'[1]2009'!$E$12:$G$369,3,FALSE)</f>
        <v>0</v>
      </c>
      <c r="I275" s="18">
        <f>VLOOKUP(F275,'[1]2010'!$E$12:$G$388,3,FALSE)</f>
        <v>0</v>
      </c>
      <c r="J275" s="18">
        <f>VLOOKUP(F275,'[1]2011'!$F$13:$H$385,3,FALSE)</f>
        <v>0</v>
      </c>
      <c r="K275" s="18">
        <f>VLOOKUP(F275,'[1]2012'!$E$12:$G$410,3,FALSE)</f>
        <v>0</v>
      </c>
      <c r="L275" s="18">
        <f>VLOOKUP(F275,'[1]2013'!$F$13:$H$411,3,FALSE)</f>
        <v>0</v>
      </c>
      <c r="M275" s="18">
        <f>VLOOKUP(F275,'[1]2014'!$F$13:$K$410,6,FALSE)</f>
        <v>0</v>
      </c>
      <c r="N275" s="23">
        <f>VLOOKUP(F275,'[1]2015-2016'!$F$13:$J$413,5,FALSE)</f>
        <v>0</v>
      </c>
      <c r="O275" s="15">
        <f>VLOOKUP(F275,'[1]2015-2016'!$F$13:$M$414,8,FALSE)</f>
        <v>0</v>
      </c>
      <c r="T275" s="32">
        <v>0</v>
      </c>
      <c r="U275" s="1">
        <f t="shared" si="72"/>
        <v>0</v>
      </c>
      <c r="V275" s="33">
        <v>0</v>
      </c>
      <c r="W275" s="1">
        <f t="shared" si="73"/>
        <v>0</v>
      </c>
    </row>
    <row r="276" spans="1:23">
      <c r="A276" s="1" t="e">
        <f t="shared" si="69"/>
        <v>#REF!</v>
      </c>
      <c r="B276" s="24" t="s">
        <v>497</v>
      </c>
      <c r="C276" s="90" t="s">
        <v>498</v>
      </c>
      <c r="D276" s="17"/>
      <c r="E276" s="19"/>
      <c r="F276" s="19"/>
      <c r="G276" s="36"/>
      <c r="H276" s="19">
        <f t="shared" ref="H276" si="84">SUM(H277+H279)</f>
        <v>0</v>
      </c>
      <c r="I276" s="19">
        <f t="shared" ref="I276:O276" si="85">SUM(I277+I279)</f>
        <v>0</v>
      </c>
      <c r="J276" s="19">
        <f t="shared" si="85"/>
        <v>0</v>
      </c>
      <c r="K276" s="19">
        <f t="shared" si="85"/>
        <v>0</v>
      </c>
      <c r="L276" s="19">
        <f t="shared" si="85"/>
        <v>0</v>
      </c>
      <c r="M276" s="19">
        <f t="shared" si="85"/>
        <v>0</v>
      </c>
      <c r="N276" s="19">
        <f t="shared" si="85"/>
        <v>0</v>
      </c>
      <c r="O276" s="26">
        <f t="shared" si="85"/>
        <v>0</v>
      </c>
      <c r="T276" s="75">
        <f>+SUM(T277,T279)</f>
        <v>0</v>
      </c>
      <c r="U276" s="1">
        <f t="shared" si="72"/>
        <v>0</v>
      </c>
      <c r="V276" s="76">
        <f t="shared" ref="V276" si="86">+SUM(V277,V279)</f>
        <v>0</v>
      </c>
      <c r="W276" s="1">
        <f t="shared" si="73"/>
        <v>0</v>
      </c>
    </row>
    <row r="277" spans="1:23" outlineLevel="1">
      <c r="A277" s="1" t="e">
        <f t="shared" si="69"/>
        <v>#REF!</v>
      </c>
      <c r="B277" s="16"/>
      <c r="C277" s="31" t="s">
        <v>499</v>
      </c>
      <c r="D277" s="89" t="s">
        <v>500</v>
      </c>
      <c r="E277" s="18"/>
      <c r="F277" s="18"/>
      <c r="G277" s="53"/>
      <c r="H277" s="18">
        <f t="shared" ref="H277:O277" si="87">SUM(H278)</f>
        <v>0</v>
      </c>
      <c r="I277" s="18">
        <f t="shared" si="87"/>
        <v>0</v>
      </c>
      <c r="J277" s="18">
        <f t="shared" si="87"/>
        <v>0</v>
      </c>
      <c r="K277" s="18">
        <f t="shared" si="87"/>
        <v>0</v>
      </c>
      <c r="L277" s="18">
        <f t="shared" si="87"/>
        <v>0</v>
      </c>
      <c r="M277" s="18">
        <f t="shared" si="87"/>
        <v>0</v>
      </c>
      <c r="N277" s="18">
        <f t="shared" si="87"/>
        <v>0</v>
      </c>
      <c r="O277" s="45">
        <f t="shared" si="87"/>
        <v>0</v>
      </c>
      <c r="T277" s="39">
        <f>+T278</f>
        <v>0</v>
      </c>
      <c r="U277" s="1">
        <f t="shared" si="72"/>
        <v>0</v>
      </c>
      <c r="V277" s="77">
        <f t="shared" ref="V277" si="88">+V278</f>
        <v>0</v>
      </c>
      <c r="W277" s="1">
        <f t="shared" si="73"/>
        <v>0</v>
      </c>
    </row>
    <row r="278" spans="1:23" outlineLevel="4">
      <c r="A278" s="1" t="e">
        <f t="shared" si="69"/>
        <v>#REF!</v>
      </c>
      <c r="B278" s="16"/>
      <c r="C278" s="17"/>
      <c r="D278" s="17"/>
      <c r="E278" s="46"/>
      <c r="F278" s="31" t="s">
        <v>249</v>
      </c>
      <c r="G278" s="42" t="s">
        <v>501</v>
      </c>
      <c r="H278" s="18">
        <f>VLOOKUP('Resumen '!F278,'[1]2009'!$E$12:$G$369,3,FALSE)</f>
        <v>0</v>
      </c>
      <c r="I278" s="18">
        <f>VLOOKUP(F278,'[1]2010'!$E$12:$G$388,3,FALSE)</f>
        <v>0</v>
      </c>
      <c r="J278" s="18">
        <f>VLOOKUP(F278,'[1]2011'!$F$13:$H$385,3,FALSE)</f>
        <v>0</v>
      </c>
      <c r="K278" s="18">
        <f>VLOOKUP(F278,'[1]2012'!$E$12:$G$410,3,FALSE)</f>
        <v>0</v>
      </c>
      <c r="L278" s="18">
        <f>VLOOKUP(F278,'[1]2013'!$F$13:$H$411,3,FALSE)</f>
        <v>0</v>
      </c>
      <c r="M278" s="18">
        <f>VLOOKUP(F278,'[1]2014'!$F$13:$K$410,6,FALSE)</f>
        <v>0</v>
      </c>
      <c r="N278" s="23">
        <f>VLOOKUP(F278,'[1]2015-2016'!$F$13:$J$413,5,FALSE)</f>
        <v>0</v>
      </c>
      <c r="O278" s="15">
        <f>VLOOKUP(F278,'[1]2015-2016'!$F$13:$M$414,8,FALSE)</f>
        <v>0</v>
      </c>
      <c r="T278" s="32">
        <v>0</v>
      </c>
      <c r="U278" s="1">
        <f t="shared" si="72"/>
        <v>0</v>
      </c>
      <c r="V278" s="33">
        <v>0</v>
      </c>
      <c r="W278" s="1">
        <f t="shared" si="73"/>
        <v>0</v>
      </c>
    </row>
    <row r="279" spans="1:23" outlineLevel="1">
      <c r="A279" s="1" t="e">
        <f t="shared" si="69"/>
        <v>#REF!</v>
      </c>
      <c r="B279" s="16"/>
      <c r="C279" s="31" t="s">
        <v>502</v>
      </c>
      <c r="D279" s="89" t="s">
        <v>503</v>
      </c>
      <c r="E279" s="17"/>
      <c r="F279" s="18"/>
      <c r="G279" s="53"/>
      <c r="H279" s="18">
        <f t="shared" ref="H279:O279" si="89">SUM(H280:H281)</f>
        <v>0</v>
      </c>
      <c r="I279" s="18">
        <f t="shared" si="89"/>
        <v>0</v>
      </c>
      <c r="J279" s="18">
        <f t="shared" si="89"/>
        <v>0</v>
      </c>
      <c r="K279" s="18">
        <f t="shared" si="89"/>
        <v>0</v>
      </c>
      <c r="L279" s="18">
        <f t="shared" si="89"/>
        <v>0</v>
      </c>
      <c r="M279" s="18">
        <f t="shared" si="89"/>
        <v>0</v>
      </c>
      <c r="N279" s="18">
        <f t="shared" si="89"/>
        <v>0</v>
      </c>
      <c r="O279" s="45">
        <f t="shared" si="89"/>
        <v>0</v>
      </c>
      <c r="T279" s="39">
        <f>SUM(T280:T281)</f>
        <v>0</v>
      </c>
      <c r="U279" s="1">
        <f t="shared" si="72"/>
        <v>0</v>
      </c>
      <c r="V279" s="77">
        <f t="shared" ref="V279" si="90">SUM(V280:V281)</f>
        <v>0</v>
      </c>
      <c r="W279" s="1">
        <f t="shared" si="73"/>
        <v>0</v>
      </c>
    </row>
    <row r="280" spans="1:23" outlineLevel="4">
      <c r="A280" s="1" t="e">
        <f t="shared" si="69"/>
        <v>#REF!</v>
      </c>
      <c r="B280" s="16"/>
      <c r="C280" s="17"/>
      <c r="D280" s="17"/>
      <c r="E280" s="46"/>
      <c r="F280" s="31" t="s">
        <v>504</v>
      </c>
      <c r="G280" s="42" t="s">
        <v>505</v>
      </c>
      <c r="H280" s="18">
        <f>VLOOKUP('Resumen '!F280,'[1]2009'!$E$12:$G$369,3,FALSE)</f>
        <v>0</v>
      </c>
      <c r="I280" s="18">
        <f>VLOOKUP(F280,'[1]2010'!$E$12:$G$388,3,FALSE)</f>
        <v>0</v>
      </c>
      <c r="J280" s="18">
        <f>VLOOKUP(F280,'[1]2011'!$F$13:$H$385,3,FALSE)</f>
        <v>0</v>
      </c>
      <c r="K280" s="18">
        <f>VLOOKUP(F280,'[1]2012'!$E$12:$G$410,3,FALSE)</f>
        <v>0</v>
      </c>
      <c r="L280" s="18">
        <f>VLOOKUP(F280,'[1]2013'!$F$13:$H$411,3,FALSE)</f>
        <v>0</v>
      </c>
      <c r="M280" s="18">
        <f>VLOOKUP(F280,'[1]2014'!$F$13:$K$410,6,FALSE)</f>
        <v>0</v>
      </c>
      <c r="N280" s="23">
        <f>VLOOKUP(F280,'[1]2015-2016'!$F$13:$J$413,5,FALSE)</f>
        <v>0</v>
      </c>
      <c r="O280" s="15">
        <v>0</v>
      </c>
      <c r="T280" s="32">
        <v>0</v>
      </c>
      <c r="U280" s="1">
        <f t="shared" si="72"/>
        <v>0</v>
      </c>
      <c r="V280" s="33">
        <v>0</v>
      </c>
      <c r="W280" s="1">
        <f t="shared" si="73"/>
        <v>0</v>
      </c>
    </row>
    <row r="281" spans="1:23" outlineLevel="4">
      <c r="A281" s="1" t="e">
        <f t="shared" si="69"/>
        <v>#REF!</v>
      </c>
      <c r="B281" s="16"/>
      <c r="C281" s="17"/>
      <c r="D281" s="17"/>
      <c r="E281" s="46"/>
      <c r="F281" s="31" t="s">
        <v>506</v>
      </c>
      <c r="G281" s="42" t="s">
        <v>507</v>
      </c>
      <c r="H281" s="18">
        <f>VLOOKUP('Resumen '!F281,'[1]2009'!$E$12:$G$369,3,FALSE)</f>
        <v>0</v>
      </c>
      <c r="I281" s="18">
        <f>VLOOKUP(F281,'[1]2010'!$E$12:$G$388,3,FALSE)</f>
        <v>0</v>
      </c>
      <c r="J281" s="18">
        <f>VLOOKUP(F281,'[1]2011'!$F$13:$H$385,3,FALSE)</f>
        <v>0</v>
      </c>
      <c r="K281" s="18">
        <f>VLOOKUP(F281,'[1]2012'!$E$12:$G$410,3,FALSE)</f>
        <v>0</v>
      </c>
      <c r="L281" s="18">
        <f>VLOOKUP(F281,'[1]2013'!$F$13:$H$411,3,FALSE)</f>
        <v>0</v>
      </c>
      <c r="M281" s="18">
        <f>VLOOKUP(F281,'[1]2014'!$F$13:$K$410,6,FALSE)</f>
        <v>0</v>
      </c>
      <c r="N281" s="23">
        <f>VLOOKUP(F281,'[1]2015-2016'!$F$13:$J$413,5,FALSE)</f>
        <v>0</v>
      </c>
      <c r="O281" s="15">
        <v>0</v>
      </c>
      <c r="T281" s="32">
        <v>0</v>
      </c>
      <c r="U281" s="1">
        <f t="shared" si="72"/>
        <v>0</v>
      </c>
      <c r="V281" s="33">
        <v>0</v>
      </c>
      <c r="W281" s="1">
        <f t="shared" si="73"/>
        <v>0</v>
      </c>
    </row>
    <row r="282" spans="1:23">
      <c r="A282" s="1" t="e">
        <f t="shared" si="69"/>
        <v>#REF!</v>
      </c>
      <c r="B282" s="78" t="s">
        <v>508</v>
      </c>
      <c r="C282" s="91" t="s">
        <v>509</v>
      </c>
      <c r="D282" s="50"/>
      <c r="E282" s="80"/>
      <c r="F282" s="80"/>
      <c r="G282" s="82"/>
      <c r="H282" s="19">
        <f t="shared" ref="H282:O282" si="91">H285+H283</f>
        <v>17613973.547988482</v>
      </c>
      <c r="I282" s="19">
        <f t="shared" si="91"/>
        <v>20125048</v>
      </c>
      <c r="J282" s="19">
        <f t="shared" si="91"/>
        <v>19314107</v>
      </c>
      <c r="K282" s="19">
        <f t="shared" si="91"/>
        <v>20719300</v>
      </c>
      <c r="L282" s="19">
        <f t="shared" si="91"/>
        <v>21644773</v>
      </c>
      <c r="M282" s="19">
        <f t="shared" si="91"/>
        <v>23073165</v>
      </c>
      <c r="N282" s="19">
        <f t="shared" si="91"/>
        <v>24563306.020999998</v>
      </c>
      <c r="O282" s="26">
        <f t="shared" si="91"/>
        <v>25270332.561999999</v>
      </c>
      <c r="T282" s="75" t="e">
        <f>+SUM(T283,T285)</f>
        <v>#REF!</v>
      </c>
      <c r="U282" s="1" t="e">
        <f t="shared" si="72"/>
        <v>#REF!</v>
      </c>
      <c r="V282" s="76">
        <f t="shared" ref="V282" si="92">+SUM(V283,V285)</f>
        <v>48490735.800000004</v>
      </c>
      <c r="W282" s="1">
        <f t="shared" si="73"/>
        <v>48490.735800000002</v>
      </c>
    </row>
    <row r="283" spans="1:23" outlineLevel="1">
      <c r="A283" s="1" t="e">
        <f t="shared" si="69"/>
        <v>#REF!</v>
      </c>
      <c r="B283" s="83"/>
      <c r="C283" s="49" t="s">
        <v>510</v>
      </c>
      <c r="D283" s="92" t="s">
        <v>511</v>
      </c>
      <c r="E283" s="93"/>
      <c r="F283" s="50"/>
      <c r="G283" s="82"/>
      <c r="H283" s="18">
        <f t="shared" ref="H283:O283" si="93">SUM(H284)</f>
        <v>0</v>
      </c>
      <c r="I283" s="18">
        <f t="shared" si="93"/>
        <v>0</v>
      </c>
      <c r="J283" s="18">
        <f t="shared" si="93"/>
        <v>0</v>
      </c>
      <c r="K283" s="18">
        <f t="shared" si="93"/>
        <v>0</v>
      </c>
      <c r="L283" s="18">
        <f t="shared" si="93"/>
        <v>0</v>
      </c>
      <c r="M283" s="18">
        <f t="shared" si="93"/>
        <v>0</v>
      </c>
      <c r="N283" s="18">
        <f t="shared" si="93"/>
        <v>0</v>
      </c>
      <c r="O283" s="45">
        <f t="shared" si="93"/>
        <v>0</v>
      </c>
      <c r="T283" s="39">
        <f>+T284</f>
        <v>0</v>
      </c>
      <c r="U283" s="1">
        <f t="shared" si="72"/>
        <v>0</v>
      </c>
      <c r="V283" s="77">
        <f t="shared" ref="V283" si="94">+V284</f>
        <v>0</v>
      </c>
      <c r="W283" s="1">
        <f t="shared" si="73"/>
        <v>0</v>
      </c>
    </row>
    <row r="284" spans="1:23" outlineLevel="4">
      <c r="A284" s="1" t="e">
        <f t="shared" si="69"/>
        <v>#REF!</v>
      </c>
      <c r="B284" s="83"/>
      <c r="C284" s="50"/>
      <c r="D284" s="50"/>
      <c r="E284" s="93"/>
      <c r="F284" s="49" t="s">
        <v>512</v>
      </c>
      <c r="G284" s="57" t="s">
        <v>513</v>
      </c>
      <c r="H284" s="18">
        <f>VLOOKUP('Resumen '!F284,'[1]2009'!$E$12:$G$369,3,FALSE)</f>
        <v>0</v>
      </c>
      <c r="I284" s="18">
        <f>VLOOKUP(F284,'[1]2010'!$E$12:$G$388,3,FALSE)</f>
        <v>0</v>
      </c>
      <c r="J284" s="18">
        <f>VLOOKUP(F284,'[1]2011'!$F$13:$H$385,3,FALSE)</f>
        <v>0</v>
      </c>
      <c r="K284" s="18">
        <f>VLOOKUP(F284,'[1]2012'!$E$12:$G$410,3,FALSE)</f>
        <v>0</v>
      </c>
      <c r="L284" s="18">
        <f>VLOOKUP(F284,'[1]2013'!$F$13:$H$411,3,FALSE)</f>
        <v>0</v>
      </c>
      <c r="M284" s="18">
        <f>VLOOKUP(F284,'[1]2014'!$F$13:$K$410,6,FALSE)</f>
        <v>0</v>
      </c>
      <c r="N284" s="23">
        <f>VLOOKUP(F284,'[1]2015-2016'!$F$13:$J$413,5,FALSE)</f>
        <v>0</v>
      </c>
      <c r="O284" s="15">
        <f>VLOOKUP(F284,'[1]2015-2016'!$F$13:$M$414,8,FALSE)</f>
        <v>0</v>
      </c>
      <c r="T284" s="32">
        <v>0</v>
      </c>
      <c r="U284" s="1">
        <f t="shared" si="72"/>
        <v>0</v>
      </c>
      <c r="V284" s="33">
        <v>0</v>
      </c>
      <c r="W284" s="1">
        <f t="shared" si="73"/>
        <v>0</v>
      </c>
    </row>
    <row r="285" spans="1:23" outlineLevel="1">
      <c r="A285" s="1" t="e">
        <f t="shared" si="69"/>
        <v>#REF!</v>
      </c>
      <c r="B285" s="83"/>
      <c r="C285" s="49" t="s">
        <v>514</v>
      </c>
      <c r="D285" s="92" t="s">
        <v>515</v>
      </c>
      <c r="E285" s="93"/>
      <c r="F285" s="50"/>
      <c r="G285" s="82"/>
      <c r="H285" s="18">
        <f t="shared" ref="H285:O285" si="95">SUM(H286:H387)</f>
        <v>17613973.547988482</v>
      </c>
      <c r="I285" s="18">
        <f t="shared" si="95"/>
        <v>20125048</v>
      </c>
      <c r="J285" s="18">
        <f t="shared" si="95"/>
        <v>19314107</v>
      </c>
      <c r="K285" s="18">
        <f t="shared" si="95"/>
        <v>20719300</v>
      </c>
      <c r="L285" s="18">
        <f t="shared" si="95"/>
        <v>21644773</v>
      </c>
      <c r="M285" s="18">
        <f t="shared" si="95"/>
        <v>23073165</v>
      </c>
      <c r="N285" s="18">
        <f t="shared" si="95"/>
        <v>24563306.020999998</v>
      </c>
      <c r="O285" s="45">
        <f t="shared" si="95"/>
        <v>25270332.561999999</v>
      </c>
      <c r="T285" s="39" t="e">
        <f>+SUM(T286:T387)</f>
        <v>#REF!</v>
      </c>
      <c r="U285" s="1" t="e">
        <f t="shared" si="72"/>
        <v>#REF!</v>
      </c>
      <c r="V285" s="40">
        <f t="shared" ref="V285" si="96">+SUM(V286:V387)</f>
        <v>48490735.800000004</v>
      </c>
      <c r="W285" s="1">
        <f t="shared" si="73"/>
        <v>48490.735800000002</v>
      </c>
    </row>
    <row r="286" spans="1:23" outlineLevel="5">
      <c r="A286" s="1" t="e">
        <f t="shared" si="69"/>
        <v>#REF!</v>
      </c>
      <c r="B286" s="83"/>
      <c r="C286" s="94"/>
      <c r="D286" s="94"/>
      <c r="E286" s="93"/>
      <c r="F286" s="31" t="s">
        <v>516</v>
      </c>
      <c r="G286" s="35" t="s">
        <v>517</v>
      </c>
      <c r="H286" s="18">
        <f>VLOOKUP('Resumen '!F286,'[1]2009'!$E$12:$G$369,3,FALSE)</f>
        <v>0</v>
      </c>
      <c r="I286" s="18">
        <f>VLOOKUP(F286,'[1]2010'!$E$12:$G$388,3,FALSE)</f>
        <v>0</v>
      </c>
      <c r="J286" s="18">
        <f>VLOOKUP(F286,'[1]2011'!$F$13:$H$385,3,FALSE)</f>
        <v>0</v>
      </c>
      <c r="K286" s="18">
        <f>VLOOKUP(F286,'[1]2012'!$E$12:$G$410,3,FALSE)</f>
        <v>0</v>
      </c>
      <c r="L286" s="18">
        <f>VLOOKUP(F286,'[1]2013'!$F$13:$H$411,3,FALSE)</f>
        <v>0</v>
      </c>
      <c r="M286" s="18">
        <f>VLOOKUP(F286,'[1]2014'!$F$13:$K$410,6,FALSE)</f>
        <v>0</v>
      </c>
      <c r="N286" s="23">
        <f>VLOOKUP(F286,'[1]2015-2016'!$F$13:$J$413,5,FALSE)</f>
        <v>0</v>
      </c>
      <c r="O286" s="15">
        <f>VLOOKUP(F286,'[1]2015-2016'!$F$13:$M$414,8,FALSE)</f>
        <v>0</v>
      </c>
      <c r="T286" s="32">
        <v>0</v>
      </c>
      <c r="U286" s="1">
        <f t="shared" si="72"/>
        <v>0</v>
      </c>
      <c r="V286" s="33">
        <v>0</v>
      </c>
      <c r="W286" s="1">
        <f t="shared" si="73"/>
        <v>0</v>
      </c>
    </row>
    <row r="287" spans="1:23" outlineLevel="5">
      <c r="A287" s="1" t="e">
        <f t="shared" si="69"/>
        <v>#REF!</v>
      </c>
      <c r="B287" s="83"/>
      <c r="C287" s="94"/>
      <c r="D287" s="94"/>
      <c r="E287" s="93"/>
      <c r="F287" s="31" t="s">
        <v>518</v>
      </c>
      <c r="G287" s="35" t="s">
        <v>519</v>
      </c>
      <c r="H287" s="18">
        <f>VLOOKUP('Resumen '!F287,'[1]2009'!$E$12:$G$369,3,FALSE)</f>
        <v>0</v>
      </c>
      <c r="I287" s="18">
        <f>VLOOKUP(F287,'[1]2010'!$E$12:$G$388,3,FALSE)</f>
        <v>0</v>
      </c>
      <c r="J287" s="18">
        <f>VLOOKUP(F287,'[1]2011'!$F$13:$H$385,3,FALSE)</f>
        <v>0</v>
      </c>
      <c r="K287" s="18">
        <f>VLOOKUP(F287,'[1]2012'!$E$12:$G$410,3,FALSE)</f>
        <v>0</v>
      </c>
      <c r="L287" s="18">
        <f>VLOOKUP(F287,'[1]2013'!$F$13:$H$411,3,FALSE)</f>
        <v>0</v>
      </c>
      <c r="M287" s="18">
        <f>VLOOKUP(F287,'[1]2014'!$F$13:$K$410,6,FALSE)</f>
        <v>0</v>
      </c>
      <c r="N287" s="23">
        <f>VLOOKUP(F287,'[1]2015-2016'!$F$13:$J$413,5,FALSE)</f>
        <v>0</v>
      </c>
      <c r="O287" s="15">
        <f>VLOOKUP(F287,'[1]2015-2016'!$F$13:$M$414,8,FALSE)</f>
        <v>0</v>
      </c>
      <c r="T287" s="32">
        <v>0</v>
      </c>
      <c r="U287" s="1">
        <f t="shared" si="72"/>
        <v>0</v>
      </c>
      <c r="V287" s="33">
        <v>0</v>
      </c>
      <c r="W287" s="1">
        <f t="shared" si="73"/>
        <v>0</v>
      </c>
    </row>
    <row r="288" spans="1:23" outlineLevel="4">
      <c r="A288" s="1" t="e">
        <f t="shared" si="69"/>
        <v>#REF!</v>
      </c>
      <c r="B288" s="83"/>
      <c r="C288" s="50"/>
      <c r="D288" s="50"/>
      <c r="E288" s="49"/>
      <c r="F288" s="31" t="s">
        <v>520</v>
      </c>
      <c r="G288" s="35" t="s">
        <v>521</v>
      </c>
      <c r="H288" s="18">
        <f>VLOOKUP('Resumen '!F288,'[1]2009'!$E$12:$G$369,3,FALSE)</f>
        <v>0</v>
      </c>
      <c r="I288" s="18">
        <f>VLOOKUP(F288,'[1]2010'!$E$12:$G$388,3,FALSE)</f>
        <v>0</v>
      </c>
      <c r="J288" s="18">
        <f>VLOOKUP(F288,'[1]2011'!$F$13:$H$385,3,FALSE)</f>
        <v>0</v>
      </c>
      <c r="K288" s="18">
        <f>VLOOKUP(F288,'[1]2012'!$E$12:$G$410,3,FALSE)</f>
        <v>0</v>
      </c>
      <c r="L288" s="18">
        <f>VLOOKUP(F288,'[1]2013'!$F$13:$H$411,3,FALSE)</f>
        <v>0</v>
      </c>
      <c r="M288" s="18">
        <f>VLOOKUP(F288,'[1]2014'!$F$13:$K$410,6,FALSE)</f>
        <v>0</v>
      </c>
      <c r="N288" s="23">
        <f>VLOOKUP(F288,'[1]2015-2016'!$F$13:$J$413,5,FALSE)</f>
        <v>0</v>
      </c>
      <c r="O288" s="15">
        <f>VLOOKUP(F288,'[1]2015-2016'!$F$13:$M$414,8,FALSE)</f>
        <v>0</v>
      </c>
      <c r="T288" s="32">
        <v>0</v>
      </c>
      <c r="U288" s="1">
        <f t="shared" si="72"/>
        <v>0</v>
      </c>
      <c r="V288" s="33">
        <v>0</v>
      </c>
      <c r="W288" s="1">
        <f t="shared" si="73"/>
        <v>0</v>
      </c>
    </row>
    <row r="289" spans="1:23" outlineLevel="4">
      <c r="A289" s="1" t="e">
        <f t="shared" si="69"/>
        <v>#REF!</v>
      </c>
      <c r="B289" s="83"/>
      <c r="C289" s="94"/>
      <c r="D289" s="94"/>
      <c r="E289" s="93"/>
      <c r="F289" s="31" t="s">
        <v>522</v>
      </c>
      <c r="G289" s="35" t="s">
        <v>523</v>
      </c>
      <c r="H289" s="18">
        <f>VLOOKUP('Resumen '!F289,'[1]2009'!$E$12:$G$369,3,FALSE)</f>
        <v>0</v>
      </c>
      <c r="I289" s="18">
        <f>VLOOKUP(F289,'[1]2010'!$E$12:$G$388,3,FALSE)</f>
        <v>0</v>
      </c>
      <c r="J289" s="18">
        <f>VLOOKUP(F289,'[1]2011'!$F$13:$H$385,3,FALSE)</f>
        <v>0</v>
      </c>
      <c r="K289" s="18">
        <f>VLOOKUP(F289,'[1]2012'!$E$12:$G$410,3,FALSE)</f>
        <v>0</v>
      </c>
      <c r="L289" s="18">
        <f>VLOOKUP(F289,'[1]2013'!$F$13:$H$411,3,FALSE)</f>
        <v>0</v>
      </c>
      <c r="M289" s="18">
        <f>VLOOKUP(F289,'[1]2014'!$F$13:$K$410,6,FALSE)</f>
        <v>0</v>
      </c>
      <c r="N289" s="23">
        <f>VLOOKUP(F289,'[1]2015-2016'!$F$13:$J$413,5,FALSE)</f>
        <v>0</v>
      </c>
      <c r="O289" s="15">
        <f>VLOOKUP(F289,'[1]2015-2016'!$F$13:$M$414,8,FALSE)</f>
        <v>0</v>
      </c>
      <c r="T289" s="32">
        <v>0</v>
      </c>
      <c r="U289" s="1">
        <f t="shared" si="72"/>
        <v>0</v>
      </c>
      <c r="V289" s="33">
        <v>0</v>
      </c>
      <c r="W289" s="1">
        <f t="shared" si="73"/>
        <v>0</v>
      </c>
    </row>
    <row r="290" spans="1:23" outlineLevel="4">
      <c r="A290" s="1" t="e">
        <f t="shared" si="69"/>
        <v>#REF!</v>
      </c>
      <c r="B290" s="83"/>
      <c r="C290" s="94"/>
      <c r="D290" s="94"/>
      <c r="E290" s="93"/>
      <c r="F290" s="31" t="s">
        <v>524</v>
      </c>
      <c r="G290" s="35" t="s">
        <v>525</v>
      </c>
      <c r="H290" s="18">
        <f>VLOOKUP('Resumen '!F290,'[1]2009'!$E$12:$G$369,3,FALSE)</f>
        <v>0</v>
      </c>
      <c r="I290" s="18">
        <f>VLOOKUP(F290,'[1]2010'!$E$12:$G$388,3,FALSE)</f>
        <v>0</v>
      </c>
      <c r="J290" s="18">
        <f>VLOOKUP(F290,'[1]2011'!$F$13:$H$385,3,FALSE)</f>
        <v>0</v>
      </c>
      <c r="K290" s="18">
        <f>VLOOKUP(F290,'[1]2012'!$E$12:$G$410,3,FALSE)</f>
        <v>0</v>
      </c>
      <c r="L290" s="18">
        <f>VLOOKUP(F290,'[1]2013'!$F$13:$H$411,3,FALSE)</f>
        <v>0</v>
      </c>
      <c r="M290" s="18">
        <f>VLOOKUP(F290,'[1]2014'!$F$13:$K$410,6,FALSE)</f>
        <v>0</v>
      </c>
      <c r="N290" s="23">
        <f>VLOOKUP(F290,'[1]2015-2016'!$F$13:$J$413,5,FALSE)</f>
        <v>0</v>
      </c>
      <c r="O290" s="15">
        <f>VLOOKUP(F290,'[1]2015-2016'!$F$13:$M$414,8,FALSE)</f>
        <v>0</v>
      </c>
      <c r="T290" s="32">
        <v>0</v>
      </c>
      <c r="U290" s="1">
        <f t="shared" si="72"/>
        <v>0</v>
      </c>
      <c r="V290" s="33">
        <v>0</v>
      </c>
      <c r="W290" s="1">
        <f t="shared" si="73"/>
        <v>0</v>
      </c>
    </row>
    <row r="291" spans="1:23" outlineLevel="4">
      <c r="A291" s="1" t="e">
        <f t="shared" si="69"/>
        <v>#REF!</v>
      </c>
      <c r="B291" s="83"/>
      <c r="C291" s="94"/>
      <c r="D291" s="94"/>
      <c r="E291" s="93"/>
      <c r="F291" s="31" t="s">
        <v>137</v>
      </c>
      <c r="G291" s="35" t="s">
        <v>138</v>
      </c>
      <c r="H291" s="18">
        <f>VLOOKUP('Resumen '!F291,'[1]2009'!$E$12:$G$369,3,FALSE)</f>
        <v>0</v>
      </c>
      <c r="I291" s="18">
        <f>VLOOKUP(F291,'[1]2010'!$E$12:$G$388,3,FALSE)</f>
        <v>0</v>
      </c>
      <c r="J291" s="18">
        <f>VLOOKUP(F291,'[1]2011'!$F$13:$H$385,3,FALSE)</f>
        <v>0</v>
      </c>
      <c r="K291" s="18">
        <f>VLOOKUP(F291,'[1]2012'!$E$12:$G$410,3,FALSE)</f>
        <v>0</v>
      </c>
      <c r="L291" s="18">
        <f>VLOOKUP(F291,'[1]2013'!$F$13:$H$411,3,FALSE)</f>
        <v>0</v>
      </c>
      <c r="M291" s="18">
        <f>VLOOKUP(F291,'[1]2014'!$F$13:$K$410,6,FALSE)</f>
        <v>0</v>
      </c>
      <c r="N291" s="23">
        <f>VLOOKUP(F291,'[1]2015-2016'!$F$13:$J$413,5,FALSE)</f>
        <v>0</v>
      </c>
      <c r="O291" s="15">
        <f>VLOOKUP(F291,'[1]2015-2016'!$F$13:$M$414,8,FALSE)</f>
        <v>0</v>
      </c>
      <c r="T291" s="32">
        <v>13009376</v>
      </c>
      <c r="U291" s="1">
        <f t="shared" si="72"/>
        <v>13009.376</v>
      </c>
      <c r="V291" s="33">
        <v>1300937.6000000001</v>
      </c>
      <c r="W291" s="1">
        <f t="shared" si="73"/>
        <v>1300.9376000000002</v>
      </c>
    </row>
    <row r="292" spans="1:23" outlineLevel="5">
      <c r="A292" s="1" t="e">
        <f t="shared" si="69"/>
        <v>#REF!</v>
      </c>
      <c r="B292" s="83"/>
      <c r="C292" s="94"/>
      <c r="D292" s="94"/>
      <c r="E292" s="93"/>
      <c r="F292" s="31" t="s">
        <v>526</v>
      </c>
      <c r="G292" s="35" t="s">
        <v>527</v>
      </c>
      <c r="H292" s="18">
        <f>VLOOKUP('Resumen '!F292,'[1]2009'!$E$12:$G$369,3,FALSE)</f>
        <v>0</v>
      </c>
      <c r="I292" s="18">
        <f>VLOOKUP(F292,'[1]2010'!$E$12:$G$388,3,FALSE)</f>
        <v>0</v>
      </c>
      <c r="J292" s="18">
        <f>VLOOKUP(F292,'[1]2011'!$F$13:$H$385,3,FALSE)</f>
        <v>0</v>
      </c>
      <c r="K292" s="18">
        <f>VLOOKUP(F292,'[1]2012'!$E$12:$G$410,3,FALSE)</f>
        <v>0</v>
      </c>
      <c r="L292" s="18">
        <f>VLOOKUP(F292,'[1]2013'!$F$13:$H$411,3,FALSE)</f>
        <v>0</v>
      </c>
      <c r="M292" s="18">
        <f>VLOOKUP(F292,'[1]2014'!$F$13:$K$410,6,FALSE)</f>
        <v>0</v>
      </c>
      <c r="N292" s="23">
        <f>VLOOKUP(F292,'[1]2015-2016'!$F$13:$J$413,5,FALSE)</f>
        <v>366</v>
      </c>
      <c r="O292" s="15">
        <f>VLOOKUP(F292,'[1]2015-2016'!$F$13:$M$414,8,FALSE)</f>
        <v>0</v>
      </c>
      <c r="T292" s="32">
        <v>366390</v>
      </c>
      <c r="U292" s="1">
        <f t="shared" si="72"/>
        <v>366.39</v>
      </c>
      <c r="V292" s="33">
        <v>36639</v>
      </c>
      <c r="W292" s="1">
        <f t="shared" si="73"/>
        <v>36.639000000000003</v>
      </c>
    </row>
    <row r="293" spans="1:23" outlineLevel="4">
      <c r="A293" s="1" t="e">
        <f t="shared" si="69"/>
        <v>#REF!</v>
      </c>
      <c r="B293" s="83"/>
      <c r="C293" s="94"/>
      <c r="D293" s="94"/>
      <c r="E293" s="93"/>
      <c r="F293" s="31" t="s">
        <v>528</v>
      </c>
      <c r="G293" s="35" t="s">
        <v>529</v>
      </c>
      <c r="H293" s="18">
        <f>VLOOKUP('Resumen '!F293,'[1]2009'!$E$12:$G$369,3,FALSE)</f>
        <v>0</v>
      </c>
      <c r="I293" s="18">
        <f>VLOOKUP(F293,'[1]2010'!$E$12:$G$388,3,FALSE)</f>
        <v>0</v>
      </c>
      <c r="J293" s="18">
        <f>VLOOKUP(F293,'[1]2011'!$F$13:$H$385,3,FALSE)</f>
        <v>0</v>
      </c>
      <c r="K293" s="18">
        <f>VLOOKUP(F293,'[1]2012'!$E$12:$G$410,3,FALSE)</f>
        <v>0</v>
      </c>
      <c r="L293" s="18">
        <f>VLOOKUP(F293,'[1]2013'!$F$13:$H$411,3,FALSE)</f>
        <v>0</v>
      </c>
      <c r="M293" s="18">
        <f>VLOOKUP(F293,'[1]2014'!$F$13:$K$410,6,FALSE)</f>
        <v>0</v>
      </c>
      <c r="N293" s="23">
        <f>VLOOKUP(F293,'[1]2015-2016'!$F$13:$J$413,5,FALSE)</f>
        <v>0</v>
      </c>
      <c r="O293" s="15">
        <f>VLOOKUP(F293,'[1]2015-2016'!$F$13:$M$414,8,FALSE)</f>
        <v>0</v>
      </c>
      <c r="T293" s="32">
        <v>0</v>
      </c>
      <c r="U293" s="1">
        <f t="shared" si="72"/>
        <v>0</v>
      </c>
      <c r="V293" s="33">
        <v>0</v>
      </c>
      <c r="W293" s="1">
        <f t="shared" si="73"/>
        <v>0</v>
      </c>
    </row>
    <row r="294" spans="1:23" outlineLevel="4">
      <c r="A294" s="1" t="e">
        <f t="shared" si="69"/>
        <v>#REF!</v>
      </c>
      <c r="B294" s="83"/>
      <c r="C294" s="50"/>
      <c r="D294" s="50"/>
      <c r="E294" s="58"/>
      <c r="F294" s="31" t="s">
        <v>530</v>
      </c>
      <c r="G294" s="35" t="s">
        <v>531</v>
      </c>
      <c r="H294" s="18">
        <f>VLOOKUP('Resumen '!F294,'[1]2009'!$E$12:$G$369,3,FALSE)</f>
        <v>0</v>
      </c>
      <c r="I294" s="18">
        <f>VLOOKUP(F294,'[1]2010'!$E$12:$G$388,3,FALSE)</f>
        <v>0</v>
      </c>
      <c r="J294" s="18">
        <f>VLOOKUP(F294,'[1]2011'!$F$13:$H$385,3,FALSE)</f>
        <v>0</v>
      </c>
      <c r="K294" s="18">
        <f>VLOOKUP(F294,'[1]2012'!$E$12:$G$410,3,FALSE)</f>
        <v>0</v>
      </c>
      <c r="L294" s="18">
        <f>VLOOKUP(F294,'[1]2013'!$F$13:$H$411,3,FALSE)</f>
        <v>0</v>
      </c>
      <c r="M294" s="18">
        <v>0</v>
      </c>
      <c r="N294" s="23">
        <f>VLOOKUP(F294,'[1]2015-2016'!$F$13:$J$413,5,FALSE)</f>
        <v>0</v>
      </c>
      <c r="O294" s="15">
        <f>VLOOKUP(F294,'[1]2015-2016'!$F$13:$M$414,8,FALSE)</f>
        <v>0</v>
      </c>
      <c r="T294" s="32">
        <v>0</v>
      </c>
      <c r="U294" s="1">
        <f t="shared" si="72"/>
        <v>0</v>
      </c>
      <c r="V294" s="33">
        <v>0</v>
      </c>
      <c r="W294" s="1">
        <f t="shared" si="73"/>
        <v>0</v>
      </c>
    </row>
    <row r="295" spans="1:23" outlineLevel="5">
      <c r="A295" s="1" t="e">
        <f t="shared" si="69"/>
        <v>#REF!</v>
      </c>
      <c r="B295" s="83"/>
      <c r="C295" s="50"/>
      <c r="D295" s="50"/>
      <c r="E295" s="58"/>
      <c r="F295" s="31" t="s">
        <v>532</v>
      </c>
      <c r="G295" s="35" t="s">
        <v>533</v>
      </c>
      <c r="H295" s="18">
        <f>VLOOKUP('Resumen '!F295,'[1]2009'!$E$12:$G$369,3,FALSE)</f>
        <v>0</v>
      </c>
      <c r="I295" s="18">
        <f>VLOOKUP(F295,'[1]2010'!$E$12:$G$388,3,FALSE)</f>
        <v>0</v>
      </c>
      <c r="J295" s="18">
        <f>VLOOKUP(F295,'[1]2011'!$F$13:$H$385,3,FALSE)</f>
        <v>0</v>
      </c>
      <c r="K295" s="18">
        <f>VLOOKUP(F295,'[1]2012'!$E$12:$G$410,3,FALSE)</f>
        <v>0</v>
      </c>
      <c r="L295" s="18">
        <f>VLOOKUP(F295,'[1]2013'!$F$13:$H$411,3,FALSE)</f>
        <v>0</v>
      </c>
      <c r="M295" s="18">
        <f>VLOOKUP(F295,'[1]2014'!$F$13:$K$410,6,FALSE)</f>
        <v>0</v>
      </c>
      <c r="N295" s="23">
        <f>VLOOKUP(F295,'[1]2015-2016'!$F$13:$J$413,5,FALSE)</f>
        <v>0</v>
      </c>
      <c r="O295" s="15">
        <f>VLOOKUP(F295,'[1]2015-2016'!$F$13:$M$414,8,FALSE)</f>
        <v>0</v>
      </c>
      <c r="T295" s="32">
        <v>0</v>
      </c>
      <c r="U295" s="1">
        <f t="shared" si="72"/>
        <v>0</v>
      </c>
      <c r="V295" s="33">
        <v>0</v>
      </c>
      <c r="W295" s="1">
        <f t="shared" si="73"/>
        <v>0</v>
      </c>
    </row>
    <row r="296" spans="1:23" outlineLevel="5" collapsed="1">
      <c r="A296" s="1" t="e">
        <f t="shared" si="69"/>
        <v>#REF!</v>
      </c>
      <c r="B296" s="83"/>
      <c r="C296" s="50"/>
      <c r="D296" s="50"/>
      <c r="E296" s="58"/>
      <c r="F296" s="31" t="s">
        <v>534</v>
      </c>
      <c r="G296" s="35" t="s">
        <v>535</v>
      </c>
      <c r="H296" s="18">
        <f>VLOOKUP('Resumen '!F296,'[1]2009'!$E$12:$G$369,3,FALSE)</f>
        <v>0</v>
      </c>
      <c r="I296" s="18">
        <f>VLOOKUP(F296,'[1]2010'!$E$12:$G$388,3,FALSE)</f>
        <v>0</v>
      </c>
      <c r="J296" s="18">
        <f>VLOOKUP(F296,'[1]2011'!$F$13:$H$385,3,FALSE)</f>
        <v>0</v>
      </c>
      <c r="K296" s="18">
        <f>VLOOKUP(F296,'[1]2012'!$E$12:$G$410,3,FALSE)</f>
        <v>0</v>
      </c>
      <c r="L296" s="18">
        <f>VLOOKUP(F296,'[1]2013'!$F$13:$H$411,3,FALSE)</f>
        <v>0</v>
      </c>
      <c r="M296" s="18">
        <f>VLOOKUP(F296,'[1]2014'!$F$13:$K$410,6,FALSE)</f>
        <v>0</v>
      </c>
      <c r="N296" s="23">
        <f>VLOOKUP(F296,'[1]2015-2016'!$F$13:$J$413,5,FALSE)</f>
        <v>0</v>
      </c>
      <c r="O296" s="15">
        <f>VLOOKUP(F296,'[1]2015-2016'!$F$13:$M$414,8,FALSE)</f>
        <v>0</v>
      </c>
      <c r="T296" s="32">
        <v>0</v>
      </c>
      <c r="U296" s="1">
        <f t="shared" si="72"/>
        <v>0</v>
      </c>
      <c r="V296" s="33">
        <v>0</v>
      </c>
      <c r="W296" s="1">
        <f t="shared" si="73"/>
        <v>0</v>
      </c>
    </row>
    <row r="297" spans="1:23" outlineLevel="5" collapsed="1">
      <c r="A297" s="1" t="e">
        <f t="shared" si="69"/>
        <v>#REF!</v>
      </c>
      <c r="B297" s="83"/>
      <c r="C297" s="50"/>
      <c r="D297" s="50"/>
      <c r="E297" s="58"/>
      <c r="F297" s="31" t="s">
        <v>536</v>
      </c>
      <c r="G297" s="35" t="s">
        <v>537</v>
      </c>
      <c r="H297" s="18">
        <f>VLOOKUP('Resumen '!F297,'[1]2009'!$E$12:$G$369,3,FALSE)</f>
        <v>0</v>
      </c>
      <c r="I297" s="18">
        <f>VLOOKUP(F297,'[1]2010'!$E$12:$G$388,3,FALSE)</f>
        <v>0</v>
      </c>
      <c r="J297" s="18">
        <f>VLOOKUP(F297,'[1]2011'!$F$13:$H$385,3,FALSE)</f>
        <v>0</v>
      </c>
      <c r="K297" s="18">
        <f>VLOOKUP(F297,'[1]2012'!$E$12:$G$410,3,FALSE)</f>
        <v>0</v>
      </c>
      <c r="L297" s="18">
        <f>VLOOKUP(F297,'[1]2013'!$F$13:$H$411,3,FALSE)</f>
        <v>0</v>
      </c>
      <c r="M297" s="18">
        <f>VLOOKUP(F297,'[1]2014'!$F$13:$K$410,6,FALSE)</f>
        <v>0</v>
      </c>
      <c r="N297" s="23">
        <f>VLOOKUP(F297,'[1]2015-2016'!$F$13:$J$413,5,FALSE)</f>
        <v>0</v>
      </c>
      <c r="O297" s="15">
        <f>VLOOKUP(F297,'[1]2015-2016'!$F$13:$M$414,8,FALSE)</f>
        <v>0</v>
      </c>
      <c r="T297" s="32">
        <v>0</v>
      </c>
      <c r="U297" s="1">
        <f t="shared" si="72"/>
        <v>0</v>
      </c>
      <c r="V297" s="33">
        <v>0</v>
      </c>
      <c r="W297" s="1">
        <f t="shared" si="73"/>
        <v>0</v>
      </c>
    </row>
    <row r="298" spans="1:23" outlineLevel="5">
      <c r="A298" s="1" t="e">
        <f t="shared" si="69"/>
        <v>#REF!</v>
      </c>
      <c r="B298" s="83"/>
      <c r="C298" s="50"/>
      <c r="D298" s="50"/>
      <c r="E298" s="58"/>
      <c r="F298" s="31" t="s">
        <v>538</v>
      </c>
      <c r="G298" s="35" t="s">
        <v>539</v>
      </c>
      <c r="H298" s="18">
        <f>VLOOKUP('Resumen '!F298,'[1]2009'!$E$12:$G$369,3,FALSE)</f>
        <v>0</v>
      </c>
      <c r="I298" s="18">
        <f>VLOOKUP(F298,'[1]2010'!$E$12:$G$388,3,FALSE)</f>
        <v>0</v>
      </c>
      <c r="J298" s="18">
        <f>VLOOKUP(F298,'[1]2011'!$F$13:$H$385,3,FALSE)</f>
        <v>0</v>
      </c>
      <c r="K298" s="18">
        <f>VLOOKUP(F298,'[1]2012'!$E$12:$G$410,3,FALSE)</f>
        <v>0</v>
      </c>
      <c r="L298" s="18">
        <f>VLOOKUP(F298,'[1]2013'!$F$13:$H$411,3,FALSE)</f>
        <v>0</v>
      </c>
      <c r="M298" s="18">
        <f>VLOOKUP(F298,'[1]2014'!$F$13:$K$410,6,FALSE)</f>
        <v>0</v>
      </c>
      <c r="N298" s="23">
        <f>VLOOKUP(F298,'[1]2015-2016'!$F$13:$J$413,5,FALSE)</f>
        <v>0</v>
      </c>
      <c r="O298" s="15">
        <f>VLOOKUP(F298,'[1]2015-2016'!$F$13:$M$414,8,FALSE)</f>
        <v>0</v>
      </c>
      <c r="T298" s="32">
        <v>0</v>
      </c>
      <c r="U298" s="1">
        <f t="shared" si="72"/>
        <v>0</v>
      </c>
      <c r="V298" s="33">
        <v>0</v>
      </c>
      <c r="W298" s="1">
        <f t="shared" si="73"/>
        <v>0</v>
      </c>
    </row>
    <row r="299" spans="1:23" outlineLevel="5">
      <c r="A299" s="1" t="e">
        <f t="shared" si="69"/>
        <v>#REF!</v>
      </c>
      <c r="B299" s="83"/>
      <c r="C299" s="50"/>
      <c r="D299" s="50"/>
      <c r="E299" s="58"/>
      <c r="F299" s="31" t="s">
        <v>540</v>
      </c>
      <c r="G299" s="35" t="s">
        <v>541</v>
      </c>
      <c r="H299" s="18">
        <f>VLOOKUP('Resumen '!F299,'[1]2009'!$E$12:$G$369,3,FALSE)</f>
        <v>0</v>
      </c>
      <c r="I299" s="18">
        <f>VLOOKUP(F299,'[1]2010'!$E$12:$G$388,3,FALSE)</f>
        <v>0</v>
      </c>
      <c r="J299" s="18">
        <f>VLOOKUP(F299,'[1]2011'!$F$13:$H$385,3,FALSE)</f>
        <v>0</v>
      </c>
      <c r="K299" s="18">
        <f>VLOOKUP(F299,'[1]2012'!$E$12:$G$410,3,FALSE)</f>
        <v>0</v>
      </c>
      <c r="L299" s="18">
        <f>VLOOKUP(F299,'[1]2013'!$F$13:$H$411,3,FALSE)</f>
        <v>0</v>
      </c>
      <c r="M299" s="18">
        <f>VLOOKUP(F299,'[1]2014'!$F$13:$K$410,6,FALSE)</f>
        <v>0</v>
      </c>
      <c r="N299" s="23">
        <f>VLOOKUP(F299,'[1]2015-2016'!$F$13:$J$413,5,FALSE)</f>
        <v>0</v>
      </c>
      <c r="O299" s="15">
        <f>VLOOKUP(F299,'[1]2015-2016'!$F$13:$M$414,8,FALSE)</f>
        <v>0</v>
      </c>
      <c r="T299" s="32">
        <v>0</v>
      </c>
      <c r="U299" s="1">
        <f t="shared" si="72"/>
        <v>0</v>
      </c>
      <c r="V299" s="33">
        <v>0</v>
      </c>
      <c r="W299" s="1">
        <f t="shared" si="73"/>
        <v>0</v>
      </c>
    </row>
    <row r="300" spans="1:23" outlineLevel="5">
      <c r="A300" s="1" t="e">
        <f t="shared" si="69"/>
        <v>#REF!</v>
      </c>
      <c r="B300" s="83"/>
      <c r="C300" s="50"/>
      <c r="D300" s="50"/>
      <c r="E300" s="58"/>
      <c r="F300" s="31" t="s">
        <v>542</v>
      </c>
      <c r="G300" s="35" t="s">
        <v>543</v>
      </c>
      <c r="H300" s="18">
        <f>VLOOKUP('Resumen '!F300,'[1]2009'!$E$12:$G$369,3,FALSE)</f>
        <v>0</v>
      </c>
      <c r="I300" s="18">
        <f>VLOOKUP(F300,'[1]2010'!$E$12:$G$388,3,FALSE)</f>
        <v>0</v>
      </c>
      <c r="J300" s="18">
        <f>VLOOKUP(F300,'[1]2011'!$F$13:$H$385,3,FALSE)</f>
        <v>0</v>
      </c>
      <c r="K300" s="18">
        <f>VLOOKUP(F300,'[1]2012'!$E$12:$G$410,3,FALSE)</f>
        <v>0</v>
      </c>
      <c r="L300" s="18">
        <f>VLOOKUP(F300,'[1]2013'!$F$13:$H$411,3,FALSE)</f>
        <v>0</v>
      </c>
      <c r="M300" s="18">
        <f>VLOOKUP(F300,'[1]2014'!$F$13:$K$410,6,FALSE)</f>
        <v>0</v>
      </c>
      <c r="N300" s="23">
        <f>VLOOKUP(F300,'[1]2015-2016'!$F$13:$J$413,5,FALSE)</f>
        <v>0</v>
      </c>
      <c r="O300" s="15">
        <f>VLOOKUP(F300,'[1]2015-2016'!$F$13:$M$414,8,FALSE)</f>
        <v>0</v>
      </c>
      <c r="T300" s="32">
        <v>0</v>
      </c>
      <c r="U300" s="1">
        <f t="shared" si="72"/>
        <v>0</v>
      </c>
      <c r="V300" s="33">
        <v>0</v>
      </c>
      <c r="W300" s="1">
        <f t="shared" si="73"/>
        <v>0</v>
      </c>
    </row>
    <row r="301" spans="1:23" outlineLevel="5">
      <c r="A301" s="1" t="e">
        <f t="shared" si="69"/>
        <v>#REF!</v>
      </c>
      <c r="B301" s="83"/>
      <c r="C301" s="50"/>
      <c r="D301" s="50"/>
      <c r="E301" s="58"/>
      <c r="F301" s="31" t="s">
        <v>544</v>
      </c>
      <c r="G301" s="35" t="s">
        <v>545</v>
      </c>
      <c r="H301" s="18">
        <f>VLOOKUP('Resumen '!F301,'[1]2009'!$E$12:$G$369,3,FALSE)</f>
        <v>0</v>
      </c>
      <c r="I301" s="18">
        <f>VLOOKUP(F301,'[1]2010'!$E$12:$G$388,3,FALSE)</f>
        <v>0</v>
      </c>
      <c r="J301" s="18">
        <f>VLOOKUP(F301,'[1]2011'!$F$13:$H$385,3,FALSE)</f>
        <v>0</v>
      </c>
      <c r="K301" s="18">
        <f>VLOOKUP(F301,'[1]2012'!$E$12:$G$410,3,FALSE)</f>
        <v>0</v>
      </c>
      <c r="L301" s="18">
        <f>VLOOKUP(F301,'[1]2013'!$F$13:$H$411,3,FALSE)</f>
        <v>0</v>
      </c>
      <c r="M301" s="18">
        <f>VLOOKUP(F301,'[1]2014'!$F$13:$K$410,6,FALSE)</f>
        <v>0</v>
      </c>
      <c r="N301" s="23">
        <f>VLOOKUP(F301,'[1]2015-2016'!$F$13:$J$413,5,FALSE)</f>
        <v>0</v>
      </c>
      <c r="O301" s="15">
        <f>VLOOKUP(F301,'[1]2015-2016'!$F$13:$M$414,8,FALSE)</f>
        <v>0</v>
      </c>
      <c r="T301" s="32">
        <v>0</v>
      </c>
      <c r="U301" s="1">
        <f t="shared" si="72"/>
        <v>0</v>
      </c>
      <c r="V301" s="33">
        <v>0</v>
      </c>
      <c r="W301" s="1">
        <f t="shared" si="73"/>
        <v>0</v>
      </c>
    </row>
    <row r="302" spans="1:23" outlineLevel="5">
      <c r="A302" s="1" t="e">
        <f t="shared" si="69"/>
        <v>#REF!</v>
      </c>
      <c r="B302" s="83"/>
      <c r="C302" s="50"/>
      <c r="D302" s="50"/>
      <c r="E302" s="58"/>
      <c r="F302" s="31" t="s">
        <v>546</v>
      </c>
      <c r="G302" s="43" t="s">
        <v>547</v>
      </c>
      <c r="H302" s="18">
        <f>VLOOKUP('Resumen '!F302,'[1]2009'!$E$12:$G$369,3,FALSE)</f>
        <v>0</v>
      </c>
      <c r="I302" s="18">
        <f>VLOOKUP(F302,'[1]2010'!$E$12:$G$388,3,FALSE)</f>
        <v>0</v>
      </c>
      <c r="J302" s="18">
        <f>VLOOKUP(F302,'[1]2011'!$F$13:$H$385,3,FALSE)</f>
        <v>0</v>
      </c>
      <c r="K302" s="18">
        <f>VLOOKUP(F302,'[1]2012'!$E$12:$G$410,3,FALSE)</f>
        <v>0</v>
      </c>
      <c r="L302" s="18">
        <f>VLOOKUP(F302,'[1]2013'!$F$13:$H$411,3,FALSE)</f>
        <v>0</v>
      </c>
      <c r="M302" s="18">
        <f>VLOOKUP(F302,'[1]2014'!$F$13:$K$410,6,FALSE)</f>
        <v>0</v>
      </c>
      <c r="N302" s="23">
        <f>VLOOKUP(F302,'[1]2015-2016'!$F$13:$J$413,5,FALSE)</f>
        <v>0</v>
      </c>
      <c r="O302" s="15">
        <f>VLOOKUP(F302,'[1]2015-2016'!$F$13:$M$414,8,FALSE)</f>
        <v>0</v>
      </c>
      <c r="T302" s="32">
        <v>0</v>
      </c>
      <c r="U302" s="1">
        <f t="shared" si="72"/>
        <v>0</v>
      </c>
      <c r="V302" s="33">
        <v>0</v>
      </c>
      <c r="W302" s="1">
        <f t="shared" si="73"/>
        <v>0</v>
      </c>
    </row>
    <row r="303" spans="1:23" outlineLevel="5" collapsed="1">
      <c r="A303" s="1" t="e">
        <f t="shared" si="69"/>
        <v>#REF!</v>
      </c>
      <c r="B303" s="83"/>
      <c r="C303" s="50"/>
      <c r="D303" s="50"/>
      <c r="E303" s="58"/>
      <c r="F303" s="31" t="s">
        <v>548</v>
      </c>
      <c r="G303" s="43" t="s">
        <v>549</v>
      </c>
      <c r="H303" s="18">
        <f>VLOOKUP('Resumen '!F303,'[1]2009'!$E$12:$G$369,3,FALSE)</f>
        <v>0</v>
      </c>
      <c r="I303" s="18">
        <f>VLOOKUP(F303,'[1]2010'!$E$12:$G$388,3,FALSE)</f>
        <v>0</v>
      </c>
      <c r="J303" s="18">
        <f>VLOOKUP(F303,'[1]2011'!$F$13:$H$385,3,FALSE)</f>
        <v>0</v>
      </c>
      <c r="K303" s="18">
        <f>VLOOKUP(F303,'[1]2012'!$E$12:$G$410,3,FALSE)</f>
        <v>0</v>
      </c>
      <c r="L303" s="18">
        <f>VLOOKUP(F303,'[1]2013'!$F$13:$H$411,3,FALSE)</f>
        <v>0</v>
      </c>
      <c r="M303" s="18">
        <f>VLOOKUP(F303,'[1]2014'!$F$13:$K$410,6,FALSE)</f>
        <v>0</v>
      </c>
      <c r="N303" s="23">
        <f>VLOOKUP(F303,'[1]2015-2016'!$F$13:$J$413,5,FALSE)</f>
        <v>0</v>
      </c>
      <c r="O303" s="15">
        <f>VLOOKUP(F303,'[1]2015-2016'!$F$13:$M$414,8,FALSE)</f>
        <v>0</v>
      </c>
      <c r="T303" s="32">
        <v>0</v>
      </c>
      <c r="U303" s="1">
        <f t="shared" si="72"/>
        <v>0</v>
      </c>
      <c r="V303" s="33">
        <v>0</v>
      </c>
      <c r="W303" s="1">
        <f t="shared" si="73"/>
        <v>0</v>
      </c>
    </row>
    <row r="304" spans="1:23" outlineLevel="5">
      <c r="A304" s="1" t="e">
        <f t="shared" si="69"/>
        <v>#REF!</v>
      </c>
      <c r="B304" s="83"/>
      <c r="C304" s="50"/>
      <c r="D304" s="50"/>
      <c r="E304" s="58"/>
      <c r="F304" s="31" t="s">
        <v>550</v>
      </c>
      <c r="G304" s="35" t="s">
        <v>551</v>
      </c>
      <c r="H304" s="18">
        <f>VLOOKUP('Resumen '!F304,'[1]2009'!$E$12:$G$369,3,FALSE)</f>
        <v>3300.5190249520156</v>
      </c>
      <c r="I304" s="18">
        <f>VLOOKUP(F304,'[1]2010'!$E$12:$G$388,3,FALSE)</f>
        <v>0</v>
      </c>
      <c r="J304" s="18">
        <f>VLOOKUP(F304,'[1]2011'!$F$13:$H$385,3,FALSE)</f>
        <v>0</v>
      </c>
      <c r="K304" s="18">
        <f>VLOOKUP(F304,'[1]2012'!$E$12:$G$410,3,FALSE)</f>
        <v>0</v>
      </c>
      <c r="L304" s="18">
        <f>VLOOKUP(F304,'[1]2013'!$F$13:$H$411,3,FALSE)</f>
        <v>0</v>
      </c>
      <c r="M304" s="18">
        <f>VLOOKUP(F304,'[1]2014'!$F$13:$K$410,6,FALSE)</f>
        <v>0</v>
      </c>
      <c r="N304" s="23">
        <f>VLOOKUP(F304,'[1]2015-2016'!$F$13:$J$413,5,FALSE)</f>
        <v>0</v>
      </c>
      <c r="O304" s="15">
        <f>VLOOKUP(F304,'[1]2015-2016'!$F$13:$M$414,8,FALSE)</f>
        <v>0</v>
      </c>
      <c r="T304" s="32" t="e">
        <f>VLOOKUP(R304,#REF!,7,FALSE)</f>
        <v>#REF!</v>
      </c>
      <c r="U304" s="1" t="e">
        <f t="shared" si="72"/>
        <v>#REF!</v>
      </c>
      <c r="V304" s="33">
        <f t="shared" ref="V304:V333" si="97">AG304</f>
        <v>0</v>
      </c>
      <c r="W304" s="1">
        <f t="shared" si="73"/>
        <v>0</v>
      </c>
    </row>
    <row r="305" spans="1:23" outlineLevel="4">
      <c r="A305" s="1" t="e">
        <f t="shared" si="69"/>
        <v>#REF!</v>
      </c>
      <c r="B305" s="83"/>
      <c r="C305" s="50"/>
      <c r="D305" s="50"/>
      <c r="E305" s="58"/>
      <c r="F305" s="31" t="s">
        <v>552</v>
      </c>
      <c r="G305" s="35" t="s">
        <v>553</v>
      </c>
      <c r="H305" s="18">
        <f>VLOOKUP('Resumen '!F305,'[1]2009'!$E$12:$G$369,3,FALSE)</f>
        <v>0</v>
      </c>
      <c r="I305" s="18">
        <f>VLOOKUP(F305,'[1]2010'!$E$12:$G$388,3,FALSE)</f>
        <v>0</v>
      </c>
      <c r="J305" s="18">
        <f>VLOOKUP(F305,'[1]2011'!$F$13:$H$385,3,FALSE)</f>
        <v>0</v>
      </c>
      <c r="K305" s="18">
        <f>VLOOKUP(F305,'[1]2012'!$E$12:$G$410,3,FALSE)</f>
        <v>0</v>
      </c>
      <c r="L305" s="18">
        <f>VLOOKUP(F305,'[1]2013'!$F$13:$H$411,3,FALSE)</f>
        <v>0</v>
      </c>
      <c r="M305" s="18">
        <f>VLOOKUP(F305,'[1]2014'!$F$13:$K$410,6,FALSE)</f>
        <v>0</v>
      </c>
      <c r="N305" s="23">
        <f>VLOOKUP(F305,'[1]2015-2016'!$F$13:$J$413,5,FALSE)</f>
        <v>0</v>
      </c>
      <c r="O305" s="15">
        <f>VLOOKUP(F305,'[1]2015-2016'!$F$13:$M$414,8,FALSE)</f>
        <v>0</v>
      </c>
      <c r="T305" s="32">
        <v>0</v>
      </c>
      <c r="U305" s="1">
        <f t="shared" si="72"/>
        <v>0</v>
      </c>
      <c r="V305" s="33">
        <v>0</v>
      </c>
      <c r="W305" s="1">
        <f t="shared" si="73"/>
        <v>0</v>
      </c>
    </row>
    <row r="306" spans="1:23" outlineLevel="4">
      <c r="A306" s="1" t="e">
        <f t="shared" si="69"/>
        <v>#REF!</v>
      </c>
      <c r="B306" s="83"/>
      <c r="C306" s="50"/>
      <c r="D306" s="50"/>
      <c r="E306" s="58"/>
      <c r="F306" s="31" t="s">
        <v>554</v>
      </c>
      <c r="G306" s="35" t="s">
        <v>555</v>
      </c>
      <c r="H306" s="18">
        <f>VLOOKUP('Resumen '!F306,'[1]2009'!$E$12:$G$369,3,FALSE)</f>
        <v>0</v>
      </c>
      <c r="I306" s="18">
        <f>VLOOKUP(F306,'[1]2010'!$E$12:$G$388,3,FALSE)</f>
        <v>0</v>
      </c>
      <c r="J306" s="18">
        <f>VLOOKUP(F306,'[1]2011'!$F$13:$H$385,3,FALSE)</f>
        <v>0</v>
      </c>
      <c r="K306" s="18">
        <f>VLOOKUP(F306,'[1]2012'!$E$12:$G$410,3,FALSE)</f>
        <v>0</v>
      </c>
      <c r="L306" s="18">
        <f>VLOOKUP(F306,'[1]2013'!$F$13:$H$411,3,FALSE)</f>
        <v>0</v>
      </c>
      <c r="M306" s="18">
        <f>VLOOKUP(F306,'[1]2014'!$F$13:$K$410,6,FALSE)</f>
        <v>0</v>
      </c>
      <c r="N306" s="23">
        <f>VLOOKUP(F306,'[1]2015-2016'!$F$13:$J$413,5,FALSE)</f>
        <v>0</v>
      </c>
      <c r="O306" s="15">
        <f>VLOOKUP(F306,'[1]2015-2016'!$F$13:$M$414,8,FALSE)</f>
        <v>0</v>
      </c>
      <c r="T306" s="32">
        <v>0</v>
      </c>
      <c r="U306" s="1">
        <f t="shared" si="72"/>
        <v>0</v>
      </c>
      <c r="V306" s="33">
        <v>0</v>
      </c>
      <c r="W306" s="1">
        <f t="shared" si="73"/>
        <v>0</v>
      </c>
    </row>
    <row r="307" spans="1:23" outlineLevel="4">
      <c r="A307" s="1" t="e">
        <f t="shared" si="69"/>
        <v>#REF!</v>
      </c>
      <c r="B307" s="83"/>
      <c r="C307" s="50"/>
      <c r="D307" s="50"/>
      <c r="E307" s="58"/>
      <c r="F307" s="31" t="s">
        <v>556</v>
      </c>
      <c r="G307" s="35" t="s">
        <v>557</v>
      </c>
      <c r="H307" s="18">
        <f>VLOOKUP('Resumen '!F307,'[1]2009'!$E$12:$G$369,3,FALSE)</f>
        <v>0</v>
      </c>
      <c r="I307" s="18">
        <f>VLOOKUP(F307,'[1]2010'!$E$12:$G$388,3,FALSE)</f>
        <v>0</v>
      </c>
      <c r="J307" s="18">
        <f>VLOOKUP(F307,'[1]2011'!$F$13:$H$385,3,FALSE)</f>
        <v>0</v>
      </c>
      <c r="K307" s="18">
        <f>VLOOKUP(F307,'[1]2012'!$E$12:$G$410,3,FALSE)</f>
        <v>0</v>
      </c>
      <c r="L307" s="18">
        <f>VLOOKUP(F307,'[1]2013'!$F$13:$H$411,3,FALSE)</f>
        <v>0</v>
      </c>
      <c r="M307" s="18">
        <f>VLOOKUP(F307,'[1]2014'!$F$13:$K$410,6,FALSE)</f>
        <v>0</v>
      </c>
      <c r="N307" s="23">
        <f>VLOOKUP(F307,'[1]2015-2016'!$F$13:$J$413,5,FALSE)</f>
        <v>0</v>
      </c>
      <c r="O307" s="15">
        <f>VLOOKUP(F307,'[1]2015-2016'!$F$13:$M$414,8,FALSE)</f>
        <v>0</v>
      </c>
      <c r="T307" s="32">
        <v>0</v>
      </c>
      <c r="U307" s="1">
        <f t="shared" si="72"/>
        <v>0</v>
      </c>
      <c r="V307" s="33">
        <v>0</v>
      </c>
      <c r="W307" s="1">
        <f t="shared" si="73"/>
        <v>0</v>
      </c>
    </row>
    <row r="308" spans="1:23" outlineLevel="4">
      <c r="A308" s="1" t="e">
        <f t="shared" si="69"/>
        <v>#REF!</v>
      </c>
      <c r="B308" s="83"/>
      <c r="C308" s="50"/>
      <c r="D308" s="50"/>
      <c r="E308" s="58"/>
      <c r="F308" s="31" t="s">
        <v>558</v>
      </c>
      <c r="G308" s="35" t="s">
        <v>559</v>
      </c>
      <c r="H308" s="18">
        <f>VLOOKUP('Resumen '!F308,'[1]2009'!$E$12:$G$369,3,FALSE)</f>
        <v>0</v>
      </c>
      <c r="I308" s="18">
        <f>VLOOKUP(F308,'[1]2010'!$E$12:$G$388,3,FALSE)</f>
        <v>0</v>
      </c>
      <c r="J308" s="18">
        <f>VLOOKUP(F308,'[1]2011'!$F$13:$H$385,3,FALSE)</f>
        <v>0</v>
      </c>
      <c r="K308" s="18">
        <f>VLOOKUP(F308,'[1]2012'!$E$12:$G$410,3,FALSE)</f>
        <v>0</v>
      </c>
      <c r="L308" s="18">
        <f>VLOOKUP(F308,'[1]2013'!$F$13:$H$411,3,FALSE)</f>
        <v>0</v>
      </c>
      <c r="M308" s="18">
        <f>VLOOKUP(F308,'[1]2014'!$F$13:$K$410,6,FALSE)</f>
        <v>0</v>
      </c>
      <c r="N308" s="23">
        <f>VLOOKUP(F308,'[1]2015-2016'!$F$13:$J$413,5,FALSE)</f>
        <v>0</v>
      </c>
      <c r="O308" s="15">
        <f>VLOOKUP(F308,'[1]2015-2016'!$F$13:$M$414,8,FALSE)</f>
        <v>0</v>
      </c>
      <c r="T308" s="32">
        <v>0</v>
      </c>
      <c r="U308" s="1">
        <f t="shared" si="72"/>
        <v>0</v>
      </c>
      <c r="V308" s="33">
        <v>0</v>
      </c>
      <c r="W308" s="1">
        <f t="shared" si="73"/>
        <v>0</v>
      </c>
    </row>
    <row r="309" spans="1:23" outlineLevel="4">
      <c r="A309" s="1" t="e">
        <f t="shared" si="69"/>
        <v>#REF!</v>
      </c>
      <c r="B309" s="83"/>
      <c r="C309" s="50"/>
      <c r="D309" s="50"/>
      <c r="E309" s="58"/>
      <c r="F309" s="49" t="s">
        <v>560</v>
      </c>
      <c r="G309" s="51" t="s">
        <v>561</v>
      </c>
      <c r="H309" s="18">
        <v>0</v>
      </c>
      <c r="I309" s="18">
        <v>0</v>
      </c>
      <c r="J309" s="18">
        <v>0</v>
      </c>
      <c r="K309" s="18">
        <v>0</v>
      </c>
      <c r="L309" s="18">
        <v>0</v>
      </c>
      <c r="M309" s="18">
        <f>VLOOKUP(F309,'[1]2014'!$F$13:$K$410,6,FALSE)</f>
        <v>0</v>
      </c>
      <c r="N309" s="23">
        <f>VLOOKUP(F309,'[1]2015-2016'!$F$13:$J$413,5,FALSE)</f>
        <v>0</v>
      </c>
      <c r="O309" s="15">
        <f>VLOOKUP(F309,'[1]2015-2016'!$F$13:$M$414,8,FALSE)</f>
        <v>0</v>
      </c>
      <c r="T309" s="32">
        <v>0</v>
      </c>
      <c r="U309" s="1">
        <f t="shared" si="72"/>
        <v>0</v>
      </c>
      <c r="V309" s="33">
        <v>0</v>
      </c>
      <c r="W309" s="1">
        <f t="shared" si="73"/>
        <v>0</v>
      </c>
    </row>
    <row r="310" spans="1:23" outlineLevel="4">
      <c r="A310" s="1" t="e">
        <f t="shared" si="69"/>
        <v>#REF!</v>
      </c>
      <c r="B310" s="83"/>
      <c r="C310" s="50"/>
      <c r="D310" s="50"/>
      <c r="E310" s="58"/>
      <c r="F310" s="31" t="s">
        <v>562</v>
      </c>
      <c r="G310" s="35" t="s">
        <v>563</v>
      </c>
      <c r="H310" s="18">
        <f>VLOOKUP('Resumen '!F310,'[1]2009'!$E$12:$G$369,3,FALSE)</f>
        <v>0</v>
      </c>
      <c r="I310" s="18">
        <v>0</v>
      </c>
      <c r="J310" s="18">
        <f>VLOOKUP(F310,'[1]2011'!$F$13:$H$385,3,FALSE)</f>
        <v>0</v>
      </c>
      <c r="K310" s="18">
        <f>VLOOKUP(F310,'[1]2012'!$E$12:$G$410,3,FALSE)</f>
        <v>0</v>
      </c>
      <c r="L310" s="18">
        <f>VLOOKUP(F310,'[1]2013'!$F$13:$H$411,3,FALSE)</f>
        <v>0</v>
      </c>
      <c r="M310" s="18">
        <f>VLOOKUP(F310,'[1]2014'!$F$13:$K$410,6,FALSE)</f>
        <v>0</v>
      </c>
      <c r="N310" s="23">
        <f>VLOOKUP(F310,'[1]2015-2016'!$F$13:$J$413,5,FALSE)</f>
        <v>0</v>
      </c>
      <c r="O310" s="15">
        <f>VLOOKUP(F310,'[1]2015-2016'!$F$13:$M$414,8,FALSE)</f>
        <v>0</v>
      </c>
      <c r="T310" s="32">
        <v>0</v>
      </c>
      <c r="U310" s="1">
        <f t="shared" si="72"/>
        <v>0</v>
      </c>
      <c r="V310" s="33">
        <v>0</v>
      </c>
      <c r="W310" s="1">
        <f t="shared" si="73"/>
        <v>0</v>
      </c>
    </row>
    <row r="311" spans="1:23" outlineLevel="4">
      <c r="A311" s="1" t="e">
        <f t="shared" si="69"/>
        <v>#REF!</v>
      </c>
      <c r="B311" s="83"/>
      <c r="C311" s="50"/>
      <c r="D311" s="50"/>
      <c r="E311" s="58"/>
      <c r="F311" s="31" t="s">
        <v>564</v>
      </c>
      <c r="G311" s="35" t="s">
        <v>565</v>
      </c>
      <c r="H311" s="18">
        <f>VLOOKUP('Resumen '!F311,'[1]2009'!$E$12:$G$369,3,FALSE)</f>
        <v>0</v>
      </c>
      <c r="I311" s="18">
        <v>0</v>
      </c>
      <c r="J311" s="18">
        <f>VLOOKUP(F311,'[1]2011'!$F$13:$H$385,3,FALSE)</f>
        <v>0</v>
      </c>
      <c r="K311" s="18">
        <f>VLOOKUP(F311,'[1]2012'!$E$12:$G$410,3,FALSE)</f>
        <v>0</v>
      </c>
      <c r="L311" s="18">
        <f>VLOOKUP(F311,'[1]2013'!$F$13:$H$411,3,FALSE)</f>
        <v>0</v>
      </c>
      <c r="M311" s="18">
        <f>VLOOKUP(F311,'[1]2014'!$F$13:$K$410,6,FALSE)</f>
        <v>0</v>
      </c>
      <c r="N311" s="23">
        <f>VLOOKUP(F311,'[1]2015-2016'!$F$13:$J$413,5,FALSE)</f>
        <v>0</v>
      </c>
      <c r="O311" s="15">
        <f>VLOOKUP(F311,'[1]2015-2016'!$F$13:$M$414,8,FALSE)</f>
        <v>0</v>
      </c>
      <c r="T311" s="32">
        <v>0</v>
      </c>
      <c r="U311" s="1">
        <f t="shared" si="72"/>
        <v>0</v>
      </c>
      <c r="V311" s="33">
        <v>0</v>
      </c>
      <c r="W311" s="1">
        <f t="shared" si="73"/>
        <v>0</v>
      </c>
    </row>
    <row r="312" spans="1:23" outlineLevel="4">
      <c r="A312" s="1" t="e">
        <f t="shared" si="69"/>
        <v>#REF!</v>
      </c>
      <c r="B312" s="83"/>
      <c r="C312" s="50"/>
      <c r="D312" s="50"/>
      <c r="E312" s="58"/>
      <c r="F312" s="31" t="s">
        <v>566</v>
      </c>
      <c r="G312" s="35" t="s">
        <v>567</v>
      </c>
      <c r="H312" s="18">
        <f>VLOOKUP('Resumen '!F312,'[1]2009'!$E$12:$G$369,3,FALSE)</f>
        <v>0</v>
      </c>
      <c r="I312" s="18">
        <v>0</v>
      </c>
      <c r="J312" s="18">
        <f>VLOOKUP(F312,'[1]2011'!$F$13:$H$385,3,FALSE)</f>
        <v>0</v>
      </c>
      <c r="K312" s="18">
        <f>VLOOKUP(F312,'[1]2012'!$E$12:$G$410,3,FALSE)</f>
        <v>0</v>
      </c>
      <c r="L312" s="18">
        <f>VLOOKUP(F312,'[1]2013'!$F$13:$H$411,3,FALSE)</f>
        <v>0</v>
      </c>
      <c r="M312" s="18">
        <f>VLOOKUP(F312,'[1]2014'!$F$13:$K$410,6,FALSE)</f>
        <v>0</v>
      </c>
      <c r="N312" s="23">
        <f>VLOOKUP(F312,'[1]2015-2016'!$F$13:$J$413,5,FALSE)</f>
        <v>0</v>
      </c>
      <c r="O312" s="15">
        <f>VLOOKUP(F312,'[1]2015-2016'!$F$13:$M$414,8,FALSE)</f>
        <v>0</v>
      </c>
      <c r="T312" s="32">
        <v>0</v>
      </c>
      <c r="U312" s="1">
        <f t="shared" si="72"/>
        <v>0</v>
      </c>
      <c r="V312" s="33">
        <v>0</v>
      </c>
      <c r="W312" s="1">
        <f t="shared" si="73"/>
        <v>0</v>
      </c>
    </row>
    <row r="313" spans="1:23" outlineLevel="4" collapsed="1">
      <c r="A313" s="1" t="e">
        <f t="shared" si="69"/>
        <v>#REF!</v>
      </c>
      <c r="B313" s="83"/>
      <c r="C313" s="50"/>
      <c r="D313" s="50"/>
      <c r="E313" s="58"/>
      <c r="F313" s="31" t="s">
        <v>568</v>
      </c>
      <c r="G313" s="35" t="s">
        <v>569</v>
      </c>
      <c r="H313" s="18">
        <f>VLOOKUP('Resumen '!F313,'[1]2009'!$E$12:$G$369,3,FALSE)</f>
        <v>0</v>
      </c>
      <c r="I313" s="18">
        <v>0</v>
      </c>
      <c r="J313" s="18">
        <f>VLOOKUP(F313,'[1]2011'!$F$13:$H$385,3,FALSE)</f>
        <v>0</v>
      </c>
      <c r="K313" s="18">
        <f>VLOOKUP(F313,'[1]2012'!$E$12:$G$410,3,FALSE)</f>
        <v>0</v>
      </c>
      <c r="L313" s="18">
        <f>VLOOKUP(F313,'[1]2013'!$F$13:$H$411,3,FALSE)</f>
        <v>0</v>
      </c>
      <c r="M313" s="18">
        <f>VLOOKUP(F313,'[1]2014'!$F$13:$K$410,6,FALSE)</f>
        <v>0</v>
      </c>
      <c r="N313" s="23">
        <f>VLOOKUP(F313,'[1]2015-2016'!$F$13:$J$413,5,FALSE)</f>
        <v>0</v>
      </c>
      <c r="O313" s="15">
        <f>VLOOKUP(F313,'[1]2015-2016'!$F$13:$M$414,8,FALSE)</f>
        <v>0</v>
      </c>
      <c r="T313" s="32">
        <v>0</v>
      </c>
      <c r="U313" s="1">
        <f t="shared" si="72"/>
        <v>0</v>
      </c>
      <c r="V313" s="33">
        <v>0</v>
      </c>
      <c r="W313" s="1">
        <f t="shared" si="73"/>
        <v>0</v>
      </c>
    </row>
    <row r="314" spans="1:23" outlineLevel="4">
      <c r="A314" s="1" t="e">
        <f t="shared" si="69"/>
        <v>#REF!</v>
      </c>
      <c r="B314" s="83"/>
      <c r="C314" s="50"/>
      <c r="D314" s="50"/>
      <c r="E314" s="58"/>
      <c r="F314" s="31" t="s">
        <v>570</v>
      </c>
      <c r="G314" s="35" t="s">
        <v>571</v>
      </c>
      <c r="H314" s="18">
        <f>VLOOKUP('Resumen '!F314,'[1]2009'!$E$12:$G$369,3,FALSE)</f>
        <v>0</v>
      </c>
      <c r="I314" s="18">
        <v>0</v>
      </c>
      <c r="J314" s="18">
        <f>VLOOKUP(F314,'[1]2011'!$F$13:$H$385,3,FALSE)</f>
        <v>0</v>
      </c>
      <c r="K314" s="18">
        <f>VLOOKUP(F314,'[1]2012'!$E$12:$G$410,3,FALSE)</f>
        <v>0</v>
      </c>
      <c r="L314" s="18">
        <f>VLOOKUP(F314,'[1]2013'!$F$13:$H$411,3,FALSE)</f>
        <v>0</v>
      </c>
      <c r="M314" s="18">
        <f>VLOOKUP(F314,'[1]2014'!$F$13:$K$410,6,FALSE)</f>
        <v>0</v>
      </c>
      <c r="N314" s="23">
        <f>VLOOKUP(F314,'[1]2015-2016'!$F$13:$J$413,5,FALSE)</f>
        <v>0</v>
      </c>
      <c r="O314" s="15">
        <f>VLOOKUP(F314,'[1]2015-2016'!$F$13:$M$414,8,FALSE)</f>
        <v>0</v>
      </c>
      <c r="T314" s="32">
        <v>0</v>
      </c>
      <c r="U314" s="1">
        <f t="shared" si="72"/>
        <v>0</v>
      </c>
      <c r="V314" s="33">
        <v>0</v>
      </c>
      <c r="W314" s="1">
        <f t="shared" si="73"/>
        <v>0</v>
      </c>
    </row>
    <row r="315" spans="1:23" outlineLevel="4">
      <c r="A315" s="1" t="e">
        <f t="shared" si="69"/>
        <v>#REF!</v>
      </c>
      <c r="B315" s="83"/>
      <c r="C315" s="50"/>
      <c r="D315" s="50"/>
      <c r="E315" s="58"/>
      <c r="F315" s="49" t="s">
        <v>572</v>
      </c>
      <c r="G315" s="51" t="s">
        <v>573</v>
      </c>
      <c r="H315" s="18">
        <v>0</v>
      </c>
      <c r="I315" s="18">
        <v>0</v>
      </c>
      <c r="J315" s="18">
        <v>0</v>
      </c>
      <c r="K315" s="18">
        <f>VLOOKUP(F315,'[1]2012'!$E$12:$G$410,3,FALSE)</f>
        <v>0</v>
      </c>
      <c r="L315" s="18">
        <f>VLOOKUP(F315,'[1]2013'!$F$13:$H$411,3,FALSE)</f>
        <v>0</v>
      </c>
      <c r="M315" s="18">
        <v>0</v>
      </c>
      <c r="N315" s="23">
        <f>VLOOKUP(F315,'[1]2015-2016'!$F$13:$J$413,5,FALSE)</f>
        <v>0</v>
      </c>
      <c r="O315" s="15">
        <f>VLOOKUP(F315,'[1]2015-2016'!$F$13:$M$414,8,FALSE)</f>
        <v>0</v>
      </c>
      <c r="T315" s="32">
        <v>0</v>
      </c>
      <c r="U315" s="1">
        <f t="shared" si="72"/>
        <v>0</v>
      </c>
      <c r="V315" s="33">
        <v>0</v>
      </c>
      <c r="W315" s="1">
        <f t="shared" si="73"/>
        <v>0</v>
      </c>
    </row>
    <row r="316" spans="1:23" outlineLevel="4">
      <c r="A316" s="1" t="e">
        <f t="shared" si="69"/>
        <v>#REF!</v>
      </c>
      <c r="B316" s="83"/>
      <c r="C316" s="50"/>
      <c r="D316" s="50"/>
      <c r="E316" s="58"/>
      <c r="F316" s="31" t="s">
        <v>574</v>
      </c>
      <c r="G316" s="35" t="s">
        <v>575</v>
      </c>
      <c r="H316" s="18">
        <f>VLOOKUP('Resumen '!F316,'[1]2009'!$E$12:$G$369,3,FALSE)</f>
        <v>0</v>
      </c>
      <c r="I316" s="18">
        <v>0</v>
      </c>
      <c r="J316" s="18">
        <f>VLOOKUP(F316,'[1]2011'!$F$13:$H$385,3,FALSE)</f>
        <v>0</v>
      </c>
      <c r="K316" s="18">
        <f>VLOOKUP(F316,'[1]2012'!$E$12:$G$410,3,FALSE)</f>
        <v>0</v>
      </c>
      <c r="L316" s="18">
        <f>VLOOKUP(F316,'[1]2013'!$F$13:$H$411,3,FALSE)</f>
        <v>0</v>
      </c>
      <c r="M316" s="18">
        <f>VLOOKUP(F316,'[1]2014'!$F$13:$K$410,6,FALSE)</f>
        <v>0</v>
      </c>
      <c r="N316" s="23">
        <f>VLOOKUP(F316,'[1]2015-2016'!$F$13:$J$413,5,FALSE)</f>
        <v>0</v>
      </c>
      <c r="O316" s="15">
        <f>VLOOKUP(F316,'[1]2015-2016'!$F$13:$M$414,8,FALSE)</f>
        <v>0</v>
      </c>
      <c r="T316" s="32">
        <v>0</v>
      </c>
      <c r="U316" s="1">
        <f t="shared" si="72"/>
        <v>0</v>
      </c>
      <c r="V316" s="33">
        <v>0</v>
      </c>
      <c r="W316" s="1">
        <f t="shared" si="73"/>
        <v>0</v>
      </c>
    </row>
    <row r="317" spans="1:23" outlineLevel="4">
      <c r="A317" s="1" t="e">
        <f t="shared" si="69"/>
        <v>#REF!</v>
      </c>
      <c r="B317" s="83"/>
      <c r="C317" s="50"/>
      <c r="D317" s="50"/>
      <c r="E317" s="58"/>
      <c r="F317" s="31" t="s">
        <v>576</v>
      </c>
      <c r="G317" s="35" t="s">
        <v>577</v>
      </c>
      <c r="H317" s="18">
        <v>0</v>
      </c>
      <c r="I317" s="18">
        <v>0</v>
      </c>
      <c r="J317" s="18">
        <v>0</v>
      </c>
      <c r="K317" s="18">
        <f>VLOOKUP(F317,'[1]2012'!$E$12:$G$410,3,FALSE)</f>
        <v>0</v>
      </c>
      <c r="L317" s="18">
        <f>VLOOKUP(F317,'[1]2013'!$F$13:$H$411,3,FALSE)</f>
        <v>0</v>
      </c>
      <c r="M317" s="18">
        <f>VLOOKUP(F317,'[1]2014'!$F$13:$K$410,6,FALSE)</f>
        <v>0</v>
      </c>
      <c r="N317" s="23">
        <f>VLOOKUP(F317,'[1]2015-2016'!$F$13:$J$413,5,FALSE)</f>
        <v>0</v>
      </c>
      <c r="O317" s="15">
        <f>VLOOKUP(F317,'[1]2015-2016'!$F$13:$M$414,8,FALSE)</f>
        <v>0</v>
      </c>
      <c r="T317" s="32">
        <v>0</v>
      </c>
      <c r="U317" s="1">
        <f t="shared" si="72"/>
        <v>0</v>
      </c>
      <c r="V317" s="33">
        <v>0</v>
      </c>
      <c r="W317" s="1">
        <f t="shared" si="73"/>
        <v>0</v>
      </c>
    </row>
    <row r="318" spans="1:23" outlineLevel="4">
      <c r="A318" s="1" t="e">
        <f t="shared" si="69"/>
        <v>#REF!</v>
      </c>
      <c r="B318" s="83"/>
      <c r="C318" s="50"/>
      <c r="D318" s="50"/>
      <c r="E318" s="58"/>
      <c r="F318" s="31" t="s">
        <v>578</v>
      </c>
      <c r="G318" s="35" t="s">
        <v>579</v>
      </c>
      <c r="H318" s="18">
        <f>VLOOKUP('Resumen '!F318,'[1]2009'!$E$12:$G$369,3,FALSE)</f>
        <v>0</v>
      </c>
      <c r="I318" s="18">
        <v>0</v>
      </c>
      <c r="J318" s="18">
        <f>VLOOKUP(F318,'[1]2011'!$F$13:$H$385,3,FALSE)</f>
        <v>0</v>
      </c>
      <c r="K318" s="18">
        <f>VLOOKUP(F318,'[1]2012'!$E$12:$G$410,3,FALSE)</f>
        <v>0</v>
      </c>
      <c r="L318" s="18">
        <f>VLOOKUP(F318,'[1]2013'!$F$13:$H$411,3,FALSE)</f>
        <v>0</v>
      </c>
      <c r="M318" s="18">
        <f>VLOOKUP(F318,'[1]2014'!$F$13:$K$410,6,FALSE)</f>
        <v>0</v>
      </c>
      <c r="N318" s="23">
        <f>VLOOKUP(F318,'[1]2015-2016'!$F$13:$J$413,5,FALSE)</f>
        <v>0</v>
      </c>
      <c r="O318" s="15">
        <f>VLOOKUP(F318,'[1]2015-2016'!$F$13:$M$414,8,FALSE)</f>
        <v>0</v>
      </c>
      <c r="T318" s="32">
        <v>0</v>
      </c>
      <c r="U318" s="1">
        <f t="shared" si="72"/>
        <v>0</v>
      </c>
      <c r="V318" s="33">
        <v>0</v>
      </c>
      <c r="W318" s="1">
        <f t="shared" si="73"/>
        <v>0</v>
      </c>
    </row>
    <row r="319" spans="1:23" outlineLevel="4">
      <c r="A319" s="1" t="e">
        <f t="shared" si="69"/>
        <v>#REF!</v>
      </c>
      <c r="B319" s="83"/>
      <c r="C319" s="50"/>
      <c r="D319" s="50"/>
      <c r="E319" s="58"/>
      <c r="F319" s="31" t="s">
        <v>580</v>
      </c>
      <c r="G319" s="51" t="s">
        <v>581</v>
      </c>
      <c r="H319" s="18">
        <f>VLOOKUP('Resumen '!F319,'[1]2009'!$E$12:$G$369,3,FALSE)</f>
        <v>0</v>
      </c>
      <c r="I319" s="18">
        <v>0</v>
      </c>
      <c r="J319" s="18">
        <f>VLOOKUP(F319,'[1]2011'!$F$13:$H$385,3,FALSE)</f>
        <v>0</v>
      </c>
      <c r="K319" s="18">
        <f>VLOOKUP(F319,'[1]2012'!$E$12:$G$410,3,FALSE)</f>
        <v>0</v>
      </c>
      <c r="L319" s="18">
        <f>VLOOKUP(F319,'[1]2013'!$F$13:$H$411,3,FALSE)</f>
        <v>0</v>
      </c>
      <c r="M319" s="18">
        <f>VLOOKUP(F319,'[1]2014'!$F$13:$K$410,6,FALSE)</f>
        <v>0</v>
      </c>
      <c r="N319" s="23">
        <f>VLOOKUP(F319,'[1]2015-2016'!$F$13:$J$413,5,FALSE)</f>
        <v>0</v>
      </c>
      <c r="O319" s="15">
        <f>VLOOKUP(F319,'[1]2015-2016'!$F$13:$M$414,8,FALSE)</f>
        <v>0</v>
      </c>
      <c r="T319" s="32">
        <v>0</v>
      </c>
      <c r="U319" s="1">
        <f t="shared" si="72"/>
        <v>0</v>
      </c>
      <c r="V319" s="33">
        <v>0</v>
      </c>
      <c r="W319" s="1">
        <f t="shared" si="73"/>
        <v>0</v>
      </c>
    </row>
    <row r="320" spans="1:23" outlineLevel="4">
      <c r="A320" s="1" t="e">
        <f t="shared" si="69"/>
        <v>#REF!</v>
      </c>
      <c r="B320" s="83"/>
      <c r="C320" s="50"/>
      <c r="D320" s="50"/>
      <c r="E320" s="58"/>
      <c r="F320" s="31" t="s">
        <v>582</v>
      </c>
      <c r="G320" s="35" t="s">
        <v>583</v>
      </c>
      <c r="H320" s="18">
        <f>VLOOKUP('Resumen '!F320,'[1]2009'!$E$12:$G$369,3,FALSE)</f>
        <v>0</v>
      </c>
      <c r="I320" s="18">
        <v>0</v>
      </c>
      <c r="J320" s="18">
        <f>VLOOKUP(F320,'[1]2011'!$F$13:$H$385,3,FALSE)</f>
        <v>0</v>
      </c>
      <c r="K320" s="18">
        <f>VLOOKUP(F320,'[1]2012'!$E$12:$G$410,3,FALSE)</f>
        <v>0</v>
      </c>
      <c r="L320" s="18">
        <f>VLOOKUP(F320,'[1]2013'!$F$13:$H$411,3,FALSE)</f>
        <v>0</v>
      </c>
      <c r="M320" s="18">
        <f>VLOOKUP(F320,'[1]2014'!$F$13:$K$410,6,FALSE)</f>
        <v>0</v>
      </c>
      <c r="N320" s="23">
        <f>VLOOKUP(F320,'[1]2015-2016'!$F$13:$J$413,5,FALSE)</f>
        <v>0</v>
      </c>
      <c r="O320" s="15">
        <f>VLOOKUP(F320,'[1]2015-2016'!$F$13:$M$414,8,FALSE)</f>
        <v>0</v>
      </c>
      <c r="T320" s="32">
        <v>0</v>
      </c>
      <c r="U320" s="1">
        <f t="shared" si="72"/>
        <v>0</v>
      </c>
      <c r="V320" s="33">
        <v>0</v>
      </c>
      <c r="W320" s="1">
        <f t="shared" si="73"/>
        <v>0</v>
      </c>
    </row>
    <row r="321" spans="1:23" outlineLevel="4">
      <c r="A321" s="1" t="e">
        <f t="shared" si="69"/>
        <v>#REF!</v>
      </c>
      <c r="B321" s="83"/>
      <c r="C321" s="50"/>
      <c r="D321" s="50"/>
      <c r="E321" s="58"/>
      <c r="F321" s="31" t="s">
        <v>584</v>
      </c>
      <c r="G321" s="35" t="s">
        <v>585</v>
      </c>
      <c r="H321" s="18">
        <v>0</v>
      </c>
      <c r="I321" s="18">
        <v>0</v>
      </c>
      <c r="J321" s="18">
        <f>VLOOKUP(F321,'[1]2011'!$F$13:$H$385,3,FALSE)</f>
        <v>0</v>
      </c>
      <c r="K321" s="18">
        <f>VLOOKUP(F321,'[1]2012'!$E$12:$G$410,3,FALSE)</f>
        <v>0</v>
      </c>
      <c r="L321" s="18">
        <f>VLOOKUP(F321,'[1]2013'!$F$13:$H$411,3,FALSE)</f>
        <v>0</v>
      </c>
      <c r="M321" s="18">
        <f>VLOOKUP(F321,'[1]2014'!$F$13:$K$410,6,FALSE)</f>
        <v>0</v>
      </c>
      <c r="N321" s="23">
        <f>VLOOKUP(F321,'[1]2015-2016'!$F$13:$J$413,5,FALSE)</f>
        <v>0</v>
      </c>
      <c r="O321" s="15">
        <f>VLOOKUP(F321,'[1]2015-2016'!$F$13:$M$414,8,FALSE)</f>
        <v>0</v>
      </c>
      <c r="T321" s="32">
        <v>0</v>
      </c>
      <c r="U321" s="1">
        <f t="shared" si="72"/>
        <v>0</v>
      </c>
      <c r="V321" s="33">
        <v>0</v>
      </c>
      <c r="W321" s="1">
        <f t="shared" si="73"/>
        <v>0</v>
      </c>
    </row>
    <row r="322" spans="1:23" outlineLevel="4">
      <c r="A322" s="1" t="e">
        <f t="shared" si="69"/>
        <v>#REF!</v>
      </c>
      <c r="B322" s="83"/>
      <c r="C322" s="50"/>
      <c r="D322" s="50"/>
      <c r="E322" s="58"/>
      <c r="F322" s="31" t="s">
        <v>586</v>
      </c>
      <c r="G322" s="35" t="s">
        <v>587</v>
      </c>
      <c r="H322" s="18">
        <f>VLOOKUP('Resumen '!F322,'[1]2009'!$E$12:$G$369,3,FALSE)</f>
        <v>0</v>
      </c>
      <c r="I322" s="18">
        <v>0</v>
      </c>
      <c r="J322" s="18">
        <f>VLOOKUP(F322,'[1]2011'!$F$13:$H$385,3,FALSE)</f>
        <v>0</v>
      </c>
      <c r="K322" s="18">
        <f>VLOOKUP(F322,'[1]2012'!$E$12:$G$410,3,FALSE)</f>
        <v>0</v>
      </c>
      <c r="L322" s="18">
        <f>VLOOKUP(F322,'[1]2013'!$F$13:$H$411,3,FALSE)</f>
        <v>0</v>
      </c>
      <c r="M322" s="18">
        <f>VLOOKUP(F322,'[1]2014'!$F$13:$K$410,6,FALSE)</f>
        <v>0</v>
      </c>
      <c r="N322" s="23">
        <f>VLOOKUP(F322,'[1]2015-2016'!$F$13:$J$413,5,FALSE)</f>
        <v>0</v>
      </c>
      <c r="O322" s="15">
        <f>VLOOKUP(F322,'[1]2015-2016'!$F$13:$M$414,8,FALSE)</f>
        <v>0</v>
      </c>
      <c r="T322" s="32">
        <v>0</v>
      </c>
      <c r="U322" s="1">
        <f t="shared" si="72"/>
        <v>0</v>
      </c>
      <c r="V322" s="33">
        <v>0</v>
      </c>
      <c r="W322" s="1">
        <f t="shared" si="73"/>
        <v>0</v>
      </c>
    </row>
    <row r="323" spans="1:23" outlineLevel="5">
      <c r="A323" s="1" t="e">
        <f t="shared" si="69"/>
        <v>#REF!</v>
      </c>
      <c r="B323" s="83"/>
      <c r="C323" s="50"/>
      <c r="D323" s="50"/>
      <c r="E323" s="58"/>
      <c r="F323" s="49" t="s">
        <v>588</v>
      </c>
      <c r="G323" s="51" t="s">
        <v>589</v>
      </c>
      <c r="H323" s="18">
        <v>0</v>
      </c>
      <c r="I323" s="18">
        <v>0</v>
      </c>
      <c r="J323" s="18">
        <v>0</v>
      </c>
      <c r="K323" s="18">
        <f>VLOOKUP(F323,'[1]2012'!$E$12:$G$410,3,FALSE)</f>
        <v>0</v>
      </c>
      <c r="L323" s="18">
        <f>VLOOKUP(F323,'[1]2013'!$F$13:$H$411,3,FALSE)</f>
        <v>0</v>
      </c>
      <c r="M323" s="18">
        <v>0</v>
      </c>
      <c r="N323" s="23">
        <f>VLOOKUP(F323,'[1]2015-2016'!$F$13:$J$413,5,FALSE)</f>
        <v>0</v>
      </c>
      <c r="O323" s="15">
        <f>VLOOKUP(F323,'[1]2015-2016'!$F$13:$M$414,8,FALSE)</f>
        <v>0</v>
      </c>
      <c r="T323" s="32">
        <v>0</v>
      </c>
      <c r="U323" s="1">
        <f t="shared" si="72"/>
        <v>0</v>
      </c>
      <c r="V323" s="33">
        <v>0</v>
      </c>
      <c r="W323" s="1">
        <f t="shared" si="73"/>
        <v>0</v>
      </c>
    </row>
    <row r="324" spans="1:23" outlineLevel="4">
      <c r="A324" s="1" t="e">
        <f t="shared" si="69"/>
        <v>#REF!</v>
      </c>
      <c r="B324" s="83"/>
      <c r="C324" s="50"/>
      <c r="D324" s="50"/>
      <c r="E324" s="58"/>
      <c r="F324" s="31" t="s">
        <v>590</v>
      </c>
      <c r="G324" s="35" t="s">
        <v>591</v>
      </c>
      <c r="H324" s="18">
        <v>0</v>
      </c>
      <c r="I324" s="18">
        <v>0</v>
      </c>
      <c r="J324" s="18">
        <f>VLOOKUP(F324,'[1]2011'!$F$13:$H$385,3,FALSE)</f>
        <v>0</v>
      </c>
      <c r="K324" s="18">
        <f>VLOOKUP(F324,'[1]2012'!$E$12:$G$410,3,FALSE)</f>
        <v>0</v>
      </c>
      <c r="L324" s="18">
        <f>VLOOKUP(F324,'[1]2013'!$F$13:$H$411,3,FALSE)</f>
        <v>0</v>
      </c>
      <c r="M324" s="18">
        <f>VLOOKUP(F324,'[1]2014'!$F$13:$K$410,6,FALSE)</f>
        <v>0</v>
      </c>
      <c r="N324" s="23">
        <f>VLOOKUP(F324,'[1]2015-2016'!$F$13:$J$413,5,FALSE)</f>
        <v>0</v>
      </c>
      <c r="O324" s="15">
        <f>VLOOKUP(F324,'[1]2015-2016'!$F$13:$M$414,8,FALSE)</f>
        <v>0</v>
      </c>
      <c r="T324" s="32">
        <v>0</v>
      </c>
      <c r="U324" s="1">
        <f t="shared" si="72"/>
        <v>0</v>
      </c>
      <c r="V324" s="33">
        <v>0</v>
      </c>
      <c r="W324" s="1">
        <f t="shared" si="73"/>
        <v>0</v>
      </c>
    </row>
    <row r="325" spans="1:23" outlineLevel="4">
      <c r="A325" s="1" t="e">
        <f t="shared" si="69"/>
        <v>#REF!</v>
      </c>
      <c r="B325" s="83"/>
      <c r="C325" s="50"/>
      <c r="D325" s="50"/>
      <c r="E325" s="58"/>
      <c r="F325" s="49" t="s">
        <v>592</v>
      </c>
      <c r="G325" s="51" t="s">
        <v>593</v>
      </c>
      <c r="H325" s="18">
        <v>0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23">
        <f>VLOOKUP(F325,'[1]2015-2016'!$F$13:$J$413,5,FALSE)</f>
        <v>0</v>
      </c>
      <c r="O325" s="15">
        <f>VLOOKUP(F325,'[1]2015-2016'!$F$13:$M$414,8,FALSE)</f>
        <v>0</v>
      </c>
      <c r="T325" s="32">
        <v>0</v>
      </c>
      <c r="U325" s="1">
        <f t="shared" si="72"/>
        <v>0</v>
      </c>
      <c r="V325" s="33">
        <v>0</v>
      </c>
      <c r="W325" s="1">
        <f t="shared" si="73"/>
        <v>0</v>
      </c>
    </row>
    <row r="326" spans="1:23" outlineLevel="4">
      <c r="A326" s="1" t="e">
        <f t="shared" si="69"/>
        <v>#REF!</v>
      </c>
      <c r="B326" s="83"/>
      <c r="C326" s="50"/>
      <c r="D326" s="50"/>
      <c r="E326" s="58"/>
      <c r="F326" s="49" t="s">
        <v>594</v>
      </c>
      <c r="G326" s="51" t="s">
        <v>595</v>
      </c>
      <c r="H326" s="18">
        <v>0</v>
      </c>
      <c r="I326" s="18">
        <v>0</v>
      </c>
      <c r="J326" s="18">
        <v>0</v>
      </c>
      <c r="K326" s="18">
        <v>0</v>
      </c>
      <c r="L326" s="18">
        <v>0</v>
      </c>
      <c r="M326" s="18">
        <f>VLOOKUP(F326,'[1]2014'!$F$13:$K$410,6,FALSE)</f>
        <v>0</v>
      </c>
      <c r="N326" s="23">
        <f>VLOOKUP(F326,'[1]2015-2016'!$F$13:$J$413,5,FALSE)</f>
        <v>0</v>
      </c>
      <c r="O326" s="15">
        <f>VLOOKUP(F326,'[1]2015-2016'!$F$13:$M$414,8,FALSE)</f>
        <v>0</v>
      </c>
      <c r="T326" s="32">
        <v>0</v>
      </c>
      <c r="U326" s="1">
        <f t="shared" si="72"/>
        <v>0</v>
      </c>
      <c r="V326" s="33">
        <v>0</v>
      </c>
      <c r="W326" s="1">
        <f t="shared" si="73"/>
        <v>0</v>
      </c>
    </row>
    <row r="327" spans="1:23" outlineLevel="4">
      <c r="A327" s="1" t="e">
        <f t="shared" si="69"/>
        <v>#REF!</v>
      </c>
      <c r="B327" s="83"/>
      <c r="C327" s="50"/>
      <c r="D327" s="50"/>
      <c r="E327" s="58"/>
      <c r="F327" s="49" t="s">
        <v>596</v>
      </c>
      <c r="G327" s="51" t="s">
        <v>597</v>
      </c>
      <c r="H327" s="18">
        <v>0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23">
        <f>VLOOKUP(F327,'[1]2015-2016'!$F$13:$J$413,5,FALSE)</f>
        <v>0</v>
      </c>
      <c r="O327" s="15">
        <f>VLOOKUP(F327,'[1]2015-2016'!$F$13:$M$414,8,FALSE)</f>
        <v>0</v>
      </c>
      <c r="T327" s="32">
        <v>0</v>
      </c>
      <c r="U327" s="1">
        <f t="shared" si="72"/>
        <v>0</v>
      </c>
      <c r="V327" s="33">
        <v>0</v>
      </c>
      <c r="W327" s="1">
        <f t="shared" si="73"/>
        <v>0</v>
      </c>
    </row>
    <row r="328" spans="1:23" outlineLevel="5">
      <c r="A328" s="1" t="e">
        <f t="shared" si="69"/>
        <v>#REF!</v>
      </c>
      <c r="B328" s="83"/>
      <c r="C328" s="50"/>
      <c r="D328" s="50"/>
      <c r="E328" s="58"/>
      <c r="F328" s="49" t="s">
        <v>598</v>
      </c>
      <c r="G328" s="51" t="s">
        <v>599</v>
      </c>
      <c r="H328" s="18">
        <v>0</v>
      </c>
      <c r="I328" s="18">
        <v>0</v>
      </c>
      <c r="J328" s="18">
        <v>0</v>
      </c>
      <c r="K328" s="18">
        <v>0</v>
      </c>
      <c r="L328" s="18">
        <v>0</v>
      </c>
      <c r="M328" s="18">
        <v>0</v>
      </c>
      <c r="N328" s="23">
        <f>VLOOKUP(F328,'[1]2015-2016'!$F$13:$J$413,5,FALSE)</f>
        <v>0</v>
      </c>
      <c r="O328" s="15">
        <f>VLOOKUP(F328,'[1]2015-2016'!$F$13:$M$414,8,FALSE)</f>
        <v>0</v>
      </c>
      <c r="T328" s="32">
        <v>0</v>
      </c>
      <c r="U328" s="1">
        <f t="shared" si="72"/>
        <v>0</v>
      </c>
      <c r="V328" s="33">
        <v>0</v>
      </c>
      <c r="W328" s="1">
        <f t="shared" si="73"/>
        <v>0</v>
      </c>
    </row>
    <row r="329" spans="1:23" outlineLevel="5">
      <c r="A329" s="1" t="e">
        <f t="shared" ref="A329:A392" si="98">+A328+1</f>
        <v>#REF!</v>
      </c>
      <c r="B329" s="83"/>
      <c r="C329" s="50"/>
      <c r="D329" s="50"/>
      <c r="E329" s="58"/>
      <c r="F329" s="49" t="s">
        <v>600</v>
      </c>
      <c r="G329" s="51" t="s">
        <v>601</v>
      </c>
      <c r="H329" s="18">
        <v>0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23">
        <f>VLOOKUP(F329,'[1]2015-2016'!$F$13:$J$413,5,FALSE)</f>
        <v>0</v>
      </c>
      <c r="O329" s="15">
        <f>VLOOKUP(F329,'[1]2015-2016'!$F$13:$M$414,8,FALSE)</f>
        <v>0</v>
      </c>
      <c r="T329" s="32">
        <v>0</v>
      </c>
      <c r="U329" s="1">
        <f t="shared" si="72"/>
        <v>0</v>
      </c>
      <c r="V329" s="33">
        <v>0</v>
      </c>
      <c r="W329" s="1">
        <f t="shared" si="73"/>
        <v>0</v>
      </c>
    </row>
    <row r="330" spans="1:23" outlineLevel="5">
      <c r="A330" s="1" t="e">
        <f t="shared" si="98"/>
        <v>#REF!</v>
      </c>
      <c r="B330" s="83"/>
      <c r="C330" s="50"/>
      <c r="D330" s="50"/>
      <c r="E330" s="58"/>
      <c r="F330" s="31" t="s">
        <v>602</v>
      </c>
      <c r="G330" s="35" t="s">
        <v>603</v>
      </c>
      <c r="H330" s="18">
        <f>VLOOKUP('Resumen '!F330,'[1]2009'!$E$12:$G$369,3,FALSE)</f>
        <v>0</v>
      </c>
      <c r="I330" s="18">
        <v>0</v>
      </c>
      <c r="J330" s="18">
        <f>VLOOKUP(F330,'[1]2011'!$F$13:$H$385,3,FALSE)</f>
        <v>0</v>
      </c>
      <c r="K330" s="18">
        <f>VLOOKUP(F330,'[1]2012'!$E$12:$G$410,3,FALSE)</f>
        <v>0</v>
      </c>
      <c r="L330" s="18">
        <f>VLOOKUP(F330,'[1]2013'!$F$13:$H$411,3,FALSE)</f>
        <v>0</v>
      </c>
      <c r="M330" s="18">
        <f>VLOOKUP(F330,'[1]2014'!$F$13:$K$410,6,FALSE)</f>
        <v>0</v>
      </c>
      <c r="N330" s="23">
        <f>VLOOKUP(F330,'[1]2015-2016'!$F$13:$J$413,5,FALSE)</f>
        <v>0</v>
      </c>
      <c r="O330" s="15">
        <f>VLOOKUP(F330,'[1]2015-2016'!$F$13:$M$414,8,FALSE)</f>
        <v>0</v>
      </c>
      <c r="T330" s="32">
        <v>0</v>
      </c>
      <c r="U330" s="1">
        <f t="shared" ref="U330:U394" si="99">T330/1000</f>
        <v>0</v>
      </c>
      <c r="V330" s="33">
        <v>0</v>
      </c>
      <c r="W330" s="1">
        <f t="shared" ref="W330:W394" si="100">V330/1000</f>
        <v>0</v>
      </c>
    </row>
    <row r="331" spans="1:23" outlineLevel="5">
      <c r="A331" s="1" t="e">
        <f>+#REF!+1</f>
        <v>#REF!</v>
      </c>
      <c r="B331" s="83"/>
      <c r="C331" s="50"/>
      <c r="D331" s="50"/>
      <c r="E331" s="58"/>
      <c r="F331" s="49" t="s">
        <v>604</v>
      </c>
      <c r="G331" s="51" t="s">
        <v>605</v>
      </c>
      <c r="H331" s="18">
        <v>0</v>
      </c>
      <c r="I331" s="18">
        <v>0</v>
      </c>
      <c r="J331" s="18">
        <v>0</v>
      </c>
      <c r="K331" s="18">
        <f>VLOOKUP(F331,'[1]2012'!$E$12:$G$410,3,FALSE)</f>
        <v>0</v>
      </c>
      <c r="L331" s="18">
        <f>VLOOKUP(F331,'[1]2013'!$F$13:$H$411,3,FALSE)</f>
        <v>0</v>
      </c>
      <c r="M331" s="18">
        <v>0</v>
      </c>
      <c r="N331" s="23">
        <f>VLOOKUP(F331,'[1]2015-2016'!$F$13:$J$413,5,FALSE)</f>
        <v>0</v>
      </c>
      <c r="O331" s="15">
        <f>VLOOKUP(F331,'[1]2015-2016'!$F$13:$M$414,8,FALSE)</f>
        <v>0</v>
      </c>
      <c r="T331" s="32" t="e">
        <f>VLOOKUP(R331,#REF!,7,FALSE)</f>
        <v>#REF!</v>
      </c>
      <c r="U331" s="1" t="e">
        <f t="shared" si="99"/>
        <v>#REF!</v>
      </c>
      <c r="V331" s="33">
        <f t="shared" si="97"/>
        <v>0</v>
      </c>
      <c r="W331" s="1">
        <f t="shared" si="100"/>
        <v>0</v>
      </c>
    </row>
    <row r="332" spans="1:23" outlineLevel="5">
      <c r="A332" s="1" t="e">
        <f t="shared" si="98"/>
        <v>#REF!</v>
      </c>
      <c r="B332" s="83"/>
      <c r="C332" s="50"/>
      <c r="D332" s="50"/>
      <c r="E332" s="58"/>
      <c r="F332" s="31" t="s">
        <v>606</v>
      </c>
      <c r="G332" s="35" t="s">
        <v>607</v>
      </c>
      <c r="H332" s="18">
        <f>VLOOKUP('Resumen '!F332,'[1]2009'!$E$12:$G$369,3,FALSE)</f>
        <v>0</v>
      </c>
      <c r="I332" s="18">
        <f>VLOOKUP(F332,'[1]2010'!$E$12:$G$388,3,FALSE)</f>
        <v>0</v>
      </c>
      <c r="J332" s="18">
        <f>VLOOKUP(F332,'[1]2011'!$F$13:$H$385,3,FALSE)</f>
        <v>0</v>
      </c>
      <c r="K332" s="18">
        <f>VLOOKUP(F332,'[1]2012'!$E$12:$G$410,3,FALSE)</f>
        <v>0</v>
      </c>
      <c r="L332" s="18">
        <f>VLOOKUP(F332,'[1]2013'!$F$13:$H$411,3,FALSE)</f>
        <v>0</v>
      </c>
      <c r="M332" s="18">
        <f>VLOOKUP(F332,'[1]2014'!$F$13:$K$410,6,FALSE)</f>
        <v>0</v>
      </c>
      <c r="N332" s="23">
        <f>VLOOKUP(F332,'[1]2015-2016'!$F$13:$J$413,5,FALSE)</f>
        <v>0</v>
      </c>
      <c r="O332" s="15">
        <f>VLOOKUP(F332,'[1]2015-2016'!$F$13:$M$414,8,FALSE)</f>
        <v>0</v>
      </c>
      <c r="T332" s="32" t="e">
        <f>VLOOKUP(R332,#REF!,7,FALSE)</f>
        <v>#REF!</v>
      </c>
      <c r="U332" s="1" t="e">
        <f t="shared" si="99"/>
        <v>#REF!</v>
      </c>
      <c r="V332" s="33">
        <f t="shared" si="97"/>
        <v>0</v>
      </c>
      <c r="W332" s="1">
        <f t="shared" si="100"/>
        <v>0</v>
      </c>
    </row>
    <row r="333" spans="1:23" outlineLevel="5">
      <c r="A333" s="1" t="e">
        <f t="shared" si="98"/>
        <v>#REF!</v>
      </c>
      <c r="B333" s="83"/>
      <c r="C333" s="50"/>
      <c r="D333" s="50"/>
      <c r="E333" s="58"/>
      <c r="F333" s="31" t="s">
        <v>608</v>
      </c>
      <c r="G333" s="35" t="s">
        <v>609</v>
      </c>
      <c r="H333" s="18">
        <f>VLOOKUP('Resumen '!F333,'[1]2009'!$E$12:$G$369,3,FALSE)</f>
        <v>0</v>
      </c>
      <c r="I333" s="18">
        <f>VLOOKUP(F333,'[1]2010'!$E$12:$G$388,3,FALSE)</f>
        <v>0</v>
      </c>
      <c r="J333" s="18">
        <f>VLOOKUP(F333,'[1]2011'!$F$13:$H$385,3,FALSE)</f>
        <v>0</v>
      </c>
      <c r="K333" s="18">
        <f>VLOOKUP(F333,'[1]2012'!$E$12:$G$410,3,FALSE)</f>
        <v>1080</v>
      </c>
      <c r="L333" s="18">
        <f>VLOOKUP(F333,'[1]2013'!$F$13:$H$411,3,FALSE)</f>
        <v>1214</v>
      </c>
      <c r="M333" s="18">
        <f>VLOOKUP(F333,'[1]2014'!$F$13:$K$410,6,FALSE)</f>
        <v>0</v>
      </c>
      <c r="N333" s="23">
        <f>VLOOKUP(F333,'[1]2015-2016'!$F$13:$J$413,5,FALSE)</f>
        <v>0</v>
      </c>
      <c r="O333" s="15">
        <f>VLOOKUP(F333,'[1]2015-2016'!$F$13:$M$414,8,FALSE)</f>
        <v>0</v>
      </c>
      <c r="T333" s="32" t="e">
        <f>VLOOKUP(R333,#REF!,7,FALSE)</f>
        <v>#REF!</v>
      </c>
      <c r="U333" s="1" t="e">
        <f t="shared" si="99"/>
        <v>#REF!</v>
      </c>
      <c r="V333" s="33">
        <f t="shared" si="97"/>
        <v>0</v>
      </c>
      <c r="W333" s="1">
        <f t="shared" si="100"/>
        <v>0</v>
      </c>
    </row>
    <row r="334" spans="1:23" outlineLevel="5">
      <c r="A334" s="1" t="e">
        <f t="shared" si="98"/>
        <v>#REF!</v>
      </c>
      <c r="B334" s="83"/>
      <c r="C334" s="50"/>
      <c r="D334" s="50"/>
      <c r="E334" s="58"/>
      <c r="F334" s="31" t="s">
        <v>280</v>
      </c>
      <c r="G334" s="35" t="s">
        <v>610</v>
      </c>
      <c r="H334" s="18">
        <f>VLOOKUP('Resumen '!F334,'[1]2009'!$E$12:$G$369,3,FALSE)</f>
        <v>0</v>
      </c>
      <c r="I334" s="18">
        <f>VLOOKUP(F334,'[1]2010'!$E$12:$G$388,3,FALSE)</f>
        <v>0</v>
      </c>
      <c r="J334" s="18">
        <f>VLOOKUP(F334,'[1]2011'!$F$13:$H$385,3,FALSE)</f>
        <v>0</v>
      </c>
      <c r="K334" s="18">
        <f>VLOOKUP(F334,'[1]2012'!$E$12:$G$410,3,FALSE)</f>
        <v>0</v>
      </c>
      <c r="L334" s="18">
        <f>VLOOKUP(F334,'[1]2013'!$F$13:$H$411,3,FALSE)</f>
        <v>0</v>
      </c>
      <c r="M334" s="18">
        <f>VLOOKUP(F334,'[1]2014'!$F$13:$K$410,6,FALSE)</f>
        <v>0</v>
      </c>
      <c r="N334" s="23">
        <f>VLOOKUP(F334,'[1]2015-2016'!$F$13:$J$413,5,FALSE)</f>
        <v>0</v>
      </c>
      <c r="O334" s="15">
        <f>VLOOKUP(F334,'[1]2015-2016'!$F$13:$M$414,8,FALSE)</f>
        <v>0</v>
      </c>
      <c r="T334" s="32">
        <v>0</v>
      </c>
      <c r="U334" s="1">
        <f t="shared" si="99"/>
        <v>0</v>
      </c>
      <c r="V334" s="33">
        <v>0</v>
      </c>
      <c r="W334" s="1">
        <f t="shared" si="100"/>
        <v>0</v>
      </c>
    </row>
    <row r="335" spans="1:23" outlineLevel="5">
      <c r="A335" s="1" t="e">
        <f t="shared" si="98"/>
        <v>#REF!</v>
      </c>
      <c r="B335" s="83"/>
      <c r="C335" s="50"/>
      <c r="D335" s="50"/>
      <c r="E335" s="58"/>
      <c r="F335" s="31" t="s">
        <v>611</v>
      </c>
      <c r="G335" s="35" t="s">
        <v>612</v>
      </c>
      <c r="H335" s="18">
        <f>VLOOKUP('Resumen '!F335,'[1]2009'!$E$12:$G$369,3,FALSE)</f>
        <v>0</v>
      </c>
      <c r="I335" s="18">
        <f>VLOOKUP(F335,'[1]2010'!$E$12:$G$388,3,FALSE)</f>
        <v>0</v>
      </c>
      <c r="J335" s="18">
        <f>VLOOKUP(F335,'[1]2011'!$F$13:$H$385,3,FALSE)</f>
        <v>0</v>
      </c>
      <c r="K335" s="18">
        <f>VLOOKUP(F335,'[1]2012'!$E$12:$G$410,3,FALSE)</f>
        <v>0</v>
      </c>
      <c r="L335" s="18">
        <f>VLOOKUP(F335,'[1]2013'!$F$13:$H$411,3,FALSE)</f>
        <v>0</v>
      </c>
      <c r="M335" s="18">
        <f>VLOOKUP(F335,'[1]2014'!$F$13:$K$410,6,FALSE)</f>
        <v>0</v>
      </c>
      <c r="N335" s="23">
        <f>VLOOKUP(F335,'[1]2015-2016'!$F$13:$J$413,5,FALSE)</f>
        <v>0</v>
      </c>
      <c r="O335" s="15">
        <v>0</v>
      </c>
      <c r="T335" s="32">
        <v>0</v>
      </c>
      <c r="U335" s="1">
        <f t="shared" si="99"/>
        <v>0</v>
      </c>
      <c r="V335" s="33">
        <v>0</v>
      </c>
      <c r="W335" s="1">
        <f t="shared" si="100"/>
        <v>0</v>
      </c>
    </row>
    <row r="336" spans="1:23" outlineLevel="5">
      <c r="A336" s="1" t="e">
        <f t="shared" si="98"/>
        <v>#REF!</v>
      </c>
      <c r="B336" s="83"/>
      <c r="C336" s="50"/>
      <c r="D336" s="50"/>
      <c r="E336" s="58"/>
      <c r="F336" s="31" t="s">
        <v>613</v>
      </c>
      <c r="G336" s="35" t="s">
        <v>614</v>
      </c>
      <c r="H336" s="18">
        <f>VLOOKUP('Resumen '!F336,'[1]2009'!$E$12:$G$369,3,FALSE)</f>
        <v>0</v>
      </c>
      <c r="I336" s="18">
        <f>VLOOKUP(F336,'[1]2010'!$E$12:$G$388,3,FALSE)</f>
        <v>0</v>
      </c>
      <c r="J336" s="18">
        <f>VLOOKUP(F336,'[1]2011'!$F$13:$H$385,3,FALSE)</f>
        <v>0</v>
      </c>
      <c r="K336" s="18">
        <f>VLOOKUP(F336,'[1]2012'!$E$12:$G$410,3,FALSE)</f>
        <v>0</v>
      </c>
      <c r="L336" s="18">
        <f>VLOOKUP(F336,'[1]2013'!$F$13:$H$411,3,FALSE)</f>
        <v>0</v>
      </c>
      <c r="M336" s="18">
        <f>VLOOKUP(F336,'[1]2014'!$F$13:$K$410,6,FALSE)</f>
        <v>0</v>
      </c>
      <c r="N336" s="23">
        <f>VLOOKUP(F336,'[1]2015-2016'!$F$13:$J$413,5,FALSE)</f>
        <v>0</v>
      </c>
      <c r="O336" s="15">
        <f>VLOOKUP(F336,'[1]2015-2016'!$F$13:$M$414,8,FALSE)</f>
        <v>0</v>
      </c>
      <c r="T336" s="32">
        <v>0</v>
      </c>
      <c r="U336" s="1">
        <f t="shared" si="99"/>
        <v>0</v>
      </c>
      <c r="V336" s="33">
        <v>0</v>
      </c>
      <c r="W336" s="1">
        <f t="shared" si="100"/>
        <v>0</v>
      </c>
    </row>
    <row r="337" spans="1:23" outlineLevel="5">
      <c r="A337" s="1" t="e">
        <f t="shared" si="98"/>
        <v>#REF!</v>
      </c>
      <c r="B337" s="83"/>
      <c r="C337" s="50"/>
      <c r="D337" s="50"/>
      <c r="E337" s="58"/>
      <c r="F337" s="31" t="s">
        <v>615</v>
      </c>
      <c r="G337" s="35" t="s">
        <v>616</v>
      </c>
      <c r="H337" s="18">
        <f>VLOOKUP('Resumen '!F337,'[1]2009'!$E$12:$G$369,3,FALSE)</f>
        <v>0</v>
      </c>
      <c r="I337" s="18">
        <f>VLOOKUP(F337,'[1]2010'!$E$12:$G$388,3,FALSE)</f>
        <v>0</v>
      </c>
      <c r="J337" s="18">
        <f>VLOOKUP(F337,'[1]2011'!$F$13:$H$385,3,FALSE)</f>
        <v>0</v>
      </c>
      <c r="K337" s="18">
        <f>VLOOKUP(F337,'[1]2012'!$E$12:$G$410,3,FALSE)</f>
        <v>0</v>
      </c>
      <c r="L337" s="18">
        <f>VLOOKUP(F337,'[1]2013'!$F$13:$H$411,3,FALSE)</f>
        <v>0</v>
      </c>
      <c r="M337" s="18">
        <f>VLOOKUP(F337,'[1]2014'!$F$13:$K$410,6,FALSE)</f>
        <v>0</v>
      </c>
      <c r="N337" s="23">
        <f>VLOOKUP(F337,'[1]2015-2016'!$F$13:$J$413,5,FALSE)</f>
        <v>0</v>
      </c>
      <c r="O337" s="15">
        <f>VLOOKUP(F337,'[1]2015-2016'!$F$13:$M$414,8,FALSE)</f>
        <v>0</v>
      </c>
      <c r="T337" s="32">
        <v>0</v>
      </c>
      <c r="U337" s="1">
        <f t="shared" si="99"/>
        <v>0</v>
      </c>
      <c r="V337" s="33">
        <v>0</v>
      </c>
      <c r="W337" s="1">
        <f t="shared" si="100"/>
        <v>0</v>
      </c>
    </row>
    <row r="338" spans="1:23" outlineLevel="5">
      <c r="A338" s="1" t="e">
        <f t="shared" si="98"/>
        <v>#REF!</v>
      </c>
      <c r="B338" s="83"/>
      <c r="C338" s="50"/>
      <c r="D338" s="50"/>
      <c r="E338" s="58"/>
      <c r="F338" s="31" t="s">
        <v>617</v>
      </c>
      <c r="G338" s="35" t="s">
        <v>618</v>
      </c>
      <c r="H338" s="18">
        <f>VLOOKUP('Resumen '!F338,'[1]2009'!$E$12:$G$369,3,FALSE)</f>
        <v>0</v>
      </c>
      <c r="I338" s="18">
        <f>VLOOKUP(F338,'[1]2010'!$E$12:$G$388,3,FALSE)</f>
        <v>0</v>
      </c>
      <c r="J338" s="18">
        <f>VLOOKUP(F338,'[1]2011'!$F$13:$H$385,3,FALSE)</f>
        <v>0</v>
      </c>
      <c r="K338" s="18">
        <f>VLOOKUP(F338,'[1]2012'!$E$12:$G$410,3,FALSE)</f>
        <v>0</v>
      </c>
      <c r="L338" s="18">
        <f>VLOOKUP(F338,'[1]2013'!$F$13:$H$411,3,FALSE)</f>
        <v>0</v>
      </c>
      <c r="M338" s="18">
        <f>VLOOKUP(F338,'[1]2014'!$F$13:$K$410,6,FALSE)</f>
        <v>0</v>
      </c>
      <c r="N338" s="23">
        <f>VLOOKUP(F338,'[1]2015-2016'!$F$13:$J$413,5,FALSE)</f>
        <v>0</v>
      </c>
      <c r="O338" s="15">
        <f>VLOOKUP(F338,'[1]2015-2016'!$F$13:$M$414,8,FALSE)</f>
        <v>0</v>
      </c>
      <c r="T338" s="32">
        <v>0</v>
      </c>
      <c r="U338" s="1">
        <f t="shared" si="99"/>
        <v>0</v>
      </c>
      <c r="V338" s="33">
        <v>0</v>
      </c>
      <c r="W338" s="1">
        <f t="shared" si="100"/>
        <v>0</v>
      </c>
    </row>
    <row r="339" spans="1:23" outlineLevel="5">
      <c r="A339" s="1" t="e">
        <f t="shared" si="98"/>
        <v>#REF!</v>
      </c>
      <c r="B339" s="83"/>
      <c r="C339" s="50"/>
      <c r="D339" s="50"/>
      <c r="E339" s="58"/>
      <c r="F339" s="31" t="s">
        <v>619</v>
      </c>
      <c r="G339" s="35" t="s">
        <v>620</v>
      </c>
      <c r="H339" s="18">
        <f>VLOOKUP('Resumen '!F339,'[1]2009'!$E$12:$G$369,3,FALSE)</f>
        <v>0</v>
      </c>
      <c r="I339" s="18">
        <f>VLOOKUP(F339,'[1]2010'!$E$12:$G$388,3,FALSE)</f>
        <v>0</v>
      </c>
      <c r="J339" s="18">
        <f>VLOOKUP(F339,'[1]2011'!$F$13:$H$385,3,FALSE)</f>
        <v>0</v>
      </c>
      <c r="K339" s="18">
        <f>VLOOKUP(F339,'[1]2012'!$E$12:$G$410,3,FALSE)</f>
        <v>0</v>
      </c>
      <c r="L339" s="18">
        <f>VLOOKUP(F339,'[1]2013'!$F$13:$H$411,3,FALSE)</f>
        <v>0</v>
      </c>
      <c r="M339" s="18">
        <f>VLOOKUP(F339,'[1]2014'!$F$13:$K$410,6,FALSE)</f>
        <v>0</v>
      </c>
      <c r="N339" s="23">
        <f>VLOOKUP(F339,'[1]2015-2016'!$F$13:$J$413,5,FALSE)</f>
        <v>0</v>
      </c>
      <c r="O339" s="15">
        <f>VLOOKUP(F339,'[1]2015-2016'!$F$13:$M$414,8,FALSE)</f>
        <v>0</v>
      </c>
      <c r="T339" s="32">
        <v>0</v>
      </c>
      <c r="U339" s="1">
        <f t="shared" si="99"/>
        <v>0</v>
      </c>
      <c r="V339" s="33">
        <v>0</v>
      </c>
      <c r="W339" s="1">
        <f t="shared" si="100"/>
        <v>0</v>
      </c>
    </row>
    <row r="340" spans="1:23" outlineLevel="5">
      <c r="A340" s="1" t="e">
        <f t="shared" si="98"/>
        <v>#REF!</v>
      </c>
      <c r="B340" s="83"/>
      <c r="C340" s="50"/>
      <c r="D340" s="50"/>
      <c r="E340" s="58"/>
      <c r="F340" s="31" t="s">
        <v>621</v>
      </c>
      <c r="G340" s="35" t="s">
        <v>622</v>
      </c>
      <c r="H340" s="18">
        <f>VLOOKUP('Resumen '!F340,'[1]2009'!$E$12:$G$369,3,FALSE)</f>
        <v>0</v>
      </c>
      <c r="I340" s="18">
        <f>VLOOKUP(F340,'[1]2010'!$E$12:$G$388,3,FALSE)</f>
        <v>0</v>
      </c>
      <c r="J340" s="18">
        <f>VLOOKUP(F340,'[1]2011'!$F$13:$H$385,3,FALSE)</f>
        <v>0</v>
      </c>
      <c r="K340" s="18">
        <f>VLOOKUP(F340,'[1]2012'!$E$12:$G$410,3,FALSE)</f>
        <v>0</v>
      </c>
      <c r="L340" s="18">
        <f>VLOOKUP(F340,'[1]2013'!$F$13:$H$411,3,FALSE)</f>
        <v>0</v>
      </c>
      <c r="M340" s="18">
        <f>VLOOKUP(F340,'[1]2014'!$F$13:$K$410,6,FALSE)</f>
        <v>0</v>
      </c>
      <c r="N340" s="23">
        <f>VLOOKUP(F340,'[1]2015-2016'!$F$13:$J$413,5,FALSE)</f>
        <v>0</v>
      </c>
      <c r="O340" s="15">
        <f>VLOOKUP(F340,'[1]2015-2016'!$F$13:$M$414,8,FALSE)</f>
        <v>0</v>
      </c>
      <c r="T340" s="32">
        <v>0</v>
      </c>
      <c r="U340" s="1">
        <f t="shared" si="99"/>
        <v>0</v>
      </c>
      <c r="V340" s="33">
        <v>0</v>
      </c>
      <c r="W340" s="1">
        <f t="shared" si="100"/>
        <v>0</v>
      </c>
    </row>
    <row r="341" spans="1:23" outlineLevel="5">
      <c r="A341" s="1" t="e">
        <f t="shared" si="98"/>
        <v>#REF!</v>
      </c>
      <c r="B341" s="83"/>
      <c r="C341" s="50"/>
      <c r="D341" s="50"/>
      <c r="E341" s="58"/>
      <c r="F341" s="31" t="s">
        <v>623</v>
      </c>
      <c r="G341" s="35" t="s">
        <v>624</v>
      </c>
      <c r="H341" s="18">
        <f>VLOOKUP('Resumen '!F341,'[1]2009'!$E$12:$G$369,3,FALSE)</f>
        <v>0</v>
      </c>
      <c r="I341" s="18">
        <f>VLOOKUP(F341,'[1]2010'!$E$12:$G$388,3,FALSE)</f>
        <v>0</v>
      </c>
      <c r="J341" s="18">
        <f>VLOOKUP(F341,'[1]2011'!$F$13:$H$385,3,FALSE)</f>
        <v>0</v>
      </c>
      <c r="K341" s="18">
        <f>VLOOKUP(F341,'[1]2012'!$E$12:$G$410,3,FALSE)</f>
        <v>0</v>
      </c>
      <c r="L341" s="18">
        <f>VLOOKUP(F341,'[1]2013'!$F$13:$H$411,3,FALSE)</f>
        <v>0</v>
      </c>
      <c r="M341" s="18">
        <f>VLOOKUP(F341,'[1]2014'!$F$13:$K$410,6,FALSE)</f>
        <v>0</v>
      </c>
      <c r="N341" s="23">
        <f>VLOOKUP(F341,'[1]2015-2016'!$F$13:$J$413,5,FALSE)</f>
        <v>0</v>
      </c>
      <c r="O341" s="15">
        <f>VLOOKUP(F341,'[1]2015-2016'!$F$13:$M$414,8,FALSE)</f>
        <v>0</v>
      </c>
      <c r="T341" s="32">
        <v>0</v>
      </c>
      <c r="U341" s="1">
        <f t="shared" si="99"/>
        <v>0</v>
      </c>
      <c r="V341" s="33">
        <v>0</v>
      </c>
      <c r="W341" s="1">
        <f t="shared" si="100"/>
        <v>0</v>
      </c>
    </row>
    <row r="342" spans="1:23" outlineLevel="5">
      <c r="A342" s="1" t="e">
        <f t="shared" si="98"/>
        <v>#REF!</v>
      </c>
      <c r="B342" s="83"/>
      <c r="C342" s="50"/>
      <c r="D342" s="50"/>
      <c r="E342" s="58"/>
      <c r="F342" s="31" t="s">
        <v>625</v>
      </c>
      <c r="G342" s="35" t="s">
        <v>626</v>
      </c>
      <c r="H342" s="18">
        <f>VLOOKUP('Resumen '!F342,'[1]2009'!$E$12:$G$369,3,FALSE)</f>
        <v>0</v>
      </c>
      <c r="I342" s="18">
        <f>VLOOKUP(F342,'[1]2010'!$E$12:$G$388,3,FALSE)</f>
        <v>0</v>
      </c>
      <c r="J342" s="18">
        <f>VLOOKUP(F342,'[1]2011'!$F$13:$H$385,3,FALSE)</f>
        <v>0</v>
      </c>
      <c r="K342" s="18">
        <f>VLOOKUP(F342,'[1]2012'!$E$12:$G$410,3,FALSE)</f>
        <v>0</v>
      </c>
      <c r="L342" s="18">
        <f>VLOOKUP(F342,'[1]2013'!$F$13:$H$411,3,FALSE)</f>
        <v>0</v>
      </c>
      <c r="M342" s="18">
        <f>VLOOKUP(F342,'[1]2014'!$F$13:$K$410,6,FALSE)</f>
        <v>0</v>
      </c>
      <c r="N342" s="23">
        <f>VLOOKUP(F342,'[1]2015-2016'!$F$13:$J$413,5,FALSE)</f>
        <v>0</v>
      </c>
      <c r="O342" s="15">
        <f>VLOOKUP(F342,'[1]2015-2016'!$F$13:$M$414,8,FALSE)</f>
        <v>0</v>
      </c>
      <c r="T342" s="32">
        <v>0</v>
      </c>
      <c r="U342" s="1">
        <f t="shared" si="99"/>
        <v>0</v>
      </c>
      <c r="V342" s="33">
        <v>0</v>
      </c>
      <c r="W342" s="1">
        <f t="shared" si="100"/>
        <v>0</v>
      </c>
    </row>
    <row r="343" spans="1:23" outlineLevel="4">
      <c r="A343" s="1" t="e">
        <f t="shared" si="98"/>
        <v>#REF!</v>
      </c>
      <c r="B343" s="83"/>
      <c r="C343" s="50"/>
      <c r="D343" s="50"/>
      <c r="E343" s="58"/>
      <c r="F343" s="31" t="s">
        <v>627</v>
      </c>
      <c r="G343" s="35" t="s">
        <v>628</v>
      </c>
      <c r="H343" s="18">
        <f>VLOOKUP('Resumen '!F343,'[1]2009'!$E$12:$G$369,3,FALSE)</f>
        <v>0</v>
      </c>
      <c r="I343" s="18">
        <f>VLOOKUP(F343,'[1]2010'!$E$12:$G$388,3,FALSE)</f>
        <v>0</v>
      </c>
      <c r="J343" s="18">
        <f>VLOOKUP(F343,'[1]2011'!$F$13:$H$385,3,FALSE)</f>
        <v>0</v>
      </c>
      <c r="K343" s="18">
        <f>VLOOKUP(F343,'[1]2012'!$E$12:$G$410,3,FALSE)</f>
        <v>0</v>
      </c>
      <c r="L343" s="18">
        <f>VLOOKUP(F343,'[1]2013'!$F$13:$H$411,3,FALSE)</f>
        <v>0</v>
      </c>
      <c r="M343" s="18">
        <f>VLOOKUP(F343,'[1]2014'!$F$13:$K$410,6,FALSE)</f>
        <v>0</v>
      </c>
      <c r="N343" s="23">
        <f>VLOOKUP(F343,'[1]2015-2016'!$F$13:$J$413,5,FALSE)</f>
        <v>0</v>
      </c>
      <c r="O343" s="15">
        <f>VLOOKUP(F343,'[1]2015-2016'!$F$13:$M$414,8,FALSE)</f>
        <v>0</v>
      </c>
      <c r="T343" s="32">
        <v>0</v>
      </c>
      <c r="U343" s="1">
        <f t="shared" si="99"/>
        <v>0</v>
      </c>
      <c r="V343" s="33">
        <v>0</v>
      </c>
      <c r="W343" s="1">
        <f t="shared" si="100"/>
        <v>0</v>
      </c>
    </row>
    <row r="344" spans="1:23" outlineLevel="4">
      <c r="A344" s="1" t="e">
        <f t="shared" si="98"/>
        <v>#REF!</v>
      </c>
      <c r="B344" s="83"/>
      <c r="C344" s="50"/>
      <c r="D344" s="50"/>
      <c r="E344" s="58"/>
      <c r="F344" s="31" t="s">
        <v>629</v>
      </c>
      <c r="G344" s="35" t="s">
        <v>630</v>
      </c>
      <c r="H344" s="18">
        <f>VLOOKUP('Resumen '!F344,'[1]2009'!$E$12:$G$369,3,FALSE)</f>
        <v>0</v>
      </c>
      <c r="I344" s="18">
        <f>VLOOKUP(F344,'[1]2010'!$E$12:$G$388,3,FALSE)</f>
        <v>0</v>
      </c>
      <c r="J344" s="18">
        <f>VLOOKUP(F344,'[1]2011'!$F$13:$H$385,3,FALSE)</f>
        <v>0</v>
      </c>
      <c r="K344" s="18">
        <f>VLOOKUP(F344,'[1]2012'!$E$12:$G$410,3,FALSE)</f>
        <v>0</v>
      </c>
      <c r="L344" s="18">
        <f>VLOOKUP(F344,'[1]2013'!$F$13:$H$411,3,FALSE)</f>
        <v>0</v>
      </c>
      <c r="M344" s="18">
        <f>VLOOKUP(F344,'[1]2014'!$F$13:$K$410,6,FALSE)</f>
        <v>0</v>
      </c>
      <c r="N344" s="23">
        <f>VLOOKUP(F344,'[1]2015-2016'!$F$13:$J$413,5,FALSE)</f>
        <v>0</v>
      </c>
      <c r="O344" s="15">
        <f>VLOOKUP(F344,'[1]2015-2016'!$F$13:$M$414,8,FALSE)</f>
        <v>0</v>
      </c>
      <c r="T344" s="32">
        <v>0</v>
      </c>
      <c r="U344" s="1">
        <f t="shared" si="99"/>
        <v>0</v>
      </c>
      <c r="V344" s="33">
        <v>0</v>
      </c>
      <c r="W344" s="1">
        <f t="shared" si="100"/>
        <v>0</v>
      </c>
    </row>
    <row r="345" spans="1:23" outlineLevel="4">
      <c r="A345" s="1" t="e">
        <f t="shared" si="98"/>
        <v>#REF!</v>
      </c>
      <c r="B345" s="83"/>
      <c r="C345" s="50"/>
      <c r="D345" s="50"/>
      <c r="E345" s="58"/>
      <c r="F345" s="31" t="s">
        <v>631</v>
      </c>
      <c r="G345" s="35" t="s">
        <v>260</v>
      </c>
      <c r="H345" s="18">
        <f>VLOOKUP('Resumen '!F345,'[1]2009'!$E$12:$G$369,3,FALSE)</f>
        <v>0</v>
      </c>
      <c r="I345" s="18">
        <f>VLOOKUP(F345,'[1]2010'!$E$12:$G$388,3,FALSE)</f>
        <v>0</v>
      </c>
      <c r="J345" s="18">
        <f>VLOOKUP(F345,'[1]2011'!$F$13:$H$385,3,FALSE)</f>
        <v>0</v>
      </c>
      <c r="K345" s="18">
        <f>VLOOKUP(F345,'[1]2012'!$E$12:$G$410,3,FALSE)</f>
        <v>0</v>
      </c>
      <c r="L345" s="18">
        <f>VLOOKUP(F345,'[1]2013'!$F$13:$H$411,3,FALSE)</f>
        <v>0</v>
      </c>
      <c r="M345" s="18">
        <f>VLOOKUP(F345,'[1]2014'!$F$13:$K$410,6,FALSE)</f>
        <v>0</v>
      </c>
      <c r="N345" s="23">
        <f>VLOOKUP(F345,'[1]2015-2016'!$F$13:$J$413,5,FALSE)</f>
        <v>0</v>
      </c>
      <c r="O345" s="15">
        <f>VLOOKUP(F345,'[1]2015-2016'!$F$13:$M$414,8,FALSE)</f>
        <v>0</v>
      </c>
      <c r="T345" s="32">
        <v>0</v>
      </c>
      <c r="U345" s="1">
        <f t="shared" si="99"/>
        <v>0</v>
      </c>
      <c r="V345" s="33">
        <v>0</v>
      </c>
      <c r="W345" s="1">
        <f t="shared" si="100"/>
        <v>0</v>
      </c>
    </row>
    <row r="346" spans="1:23" outlineLevel="4">
      <c r="A346" s="1" t="e">
        <f t="shared" si="98"/>
        <v>#REF!</v>
      </c>
      <c r="B346" s="83"/>
      <c r="C346" s="50"/>
      <c r="D346" s="50"/>
      <c r="E346" s="58"/>
      <c r="F346" s="31" t="s">
        <v>632</v>
      </c>
      <c r="G346" s="35" t="s">
        <v>633</v>
      </c>
      <c r="H346" s="18">
        <f>VLOOKUP('Resumen '!F346,'[1]2009'!$E$12:$G$369,3,FALSE)</f>
        <v>0</v>
      </c>
      <c r="I346" s="18">
        <v>0</v>
      </c>
      <c r="J346" s="18">
        <f>VLOOKUP(F346,'[1]2011'!$F$13:$H$385,3,FALSE)</f>
        <v>0</v>
      </c>
      <c r="K346" s="18">
        <f>VLOOKUP(F346,'[1]2012'!$E$12:$G$410,3,FALSE)</f>
        <v>0</v>
      </c>
      <c r="L346" s="18">
        <f>VLOOKUP(F346,'[1]2013'!$F$13:$H$411,3,FALSE)</f>
        <v>0</v>
      </c>
      <c r="M346" s="18">
        <f>VLOOKUP(F346,'[1]2014'!$F$13:$K$410,6,FALSE)</f>
        <v>0</v>
      </c>
      <c r="N346" s="23">
        <f>VLOOKUP(F346,'[1]2015-2016'!$F$13:$J$413,5,FALSE)</f>
        <v>0</v>
      </c>
      <c r="O346" s="15">
        <f>VLOOKUP(F346,'[1]2015-2016'!$F$13:$M$414,8,FALSE)</f>
        <v>0</v>
      </c>
      <c r="T346" s="32">
        <v>0</v>
      </c>
      <c r="U346" s="1">
        <f t="shared" si="99"/>
        <v>0</v>
      </c>
      <c r="V346" s="33">
        <v>0</v>
      </c>
      <c r="W346" s="1">
        <f t="shared" si="100"/>
        <v>0</v>
      </c>
    </row>
    <row r="347" spans="1:23" outlineLevel="4">
      <c r="A347" s="1" t="e">
        <f t="shared" si="98"/>
        <v>#REF!</v>
      </c>
      <c r="B347" s="83"/>
      <c r="C347" s="50"/>
      <c r="D347" s="50"/>
      <c r="E347" s="58"/>
      <c r="F347" s="31" t="s">
        <v>634</v>
      </c>
      <c r="G347" s="35" t="s">
        <v>635</v>
      </c>
      <c r="H347" s="18">
        <f>VLOOKUP('Resumen '!F347,'[1]2009'!$E$12:$G$369,3,FALSE)</f>
        <v>0</v>
      </c>
      <c r="I347" s="18">
        <v>0</v>
      </c>
      <c r="J347" s="18">
        <f>VLOOKUP(F347,'[1]2011'!$F$13:$H$385,3,FALSE)</f>
        <v>0</v>
      </c>
      <c r="K347" s="18">
        <f>VLOOKUP(F347,'[1]2012'!$E$12:$G$410,3,FALSE)</f>
        <v>0</v>
      </c>
      <c r="L347" s="18">
        <f>VLOOKUP(F347,'[1]2013'!$F$13:$H$411,3,FALSE)</f>
        <v>0</v>
      </c>
      <c r="M347" s="18">
        <f>VLOOKUP(F347,'[1]2014'!$F$13:$K$410,6,FALSE)</f>
        <v>0</v>
      </c>
      <c r="N347" s="23">
        <f>VLOOKUP(F347,'[1]2015-2016'!$F$13:$J$413,5,FALSE)</f>
        <v>0</v>
      </c>
      <c r="O347" s="15">
        <f>VLOOKUP(F347,'[1]2015-2016'!$F$13:$M$414,8,FALSE)</f>
        <v>0</v>
      </c>
      <c r="T347" s="32">
        <v>0</v>
      </c>
      <c r="U347" s="1">
        <f t="shared" si="99"/>
        <v>0</v>
      </c>
      <c r="V347" s="33">
        <v>0</v>
      </c>
      <c r="W347" s="1">
        <f t="shared" si="100"/>
        <v>0</v>
      </c>
    </row>
    <row r="348" spans="1:23" outlineLevel="4">
      <c r="A348" s="1" t="e">
        <f t="shared" si="98"/>
        <v>#REF!</v>
      </c>
      <c r="B348" s="83"/>
      <c r="C348" s="50"/>
      <c r="D348" s="50"/>
      <c r="E348" s="58"/>
      <c r="F348" s="31" t="s">
        <v>636</v>
      </c>
      <c r="G348" s="35" t="s">
        <v>637</v>
      </c>
      <c r="H348" s="18">
        <f>VLOOKUP('Resumen '!F348,'[1]2009'!$E$12:$G$369,3,FALSE)</f>
        <v>0</v>
      </c>
      <c r="I348" s="18">
        <v>0</v>
      </c>
      <c r="J348" s="18">
        <f>VLOOKUP(F348,'[1]2011'!$F$13:$H$385,3,FALSE)</f>
        <v>0</v>
      </c>
      <c r="K348" s="18">
        <f>VLOOKUP(F348,'[1]2012'!$E$12:$G$410,3,FALSE)</f>
        <v>0</v>
      </c>
      <c r="L348" s="18">
        <f>VLOOKUP(F348,'[1]2013'!$F$13:$H$411,3,FALSE)</f>
        <v>0</v>
      </c>
      <c r="M348" s="18">
        <f>VLOOKUP(F348,'[1]2014'!$F$13:$K$410,6,FALSE)</f>
        <v>0</v>
      </c>
      <c r="N348" s="23">
        <f>VLOOKUP(F348,'[1]2015-2016'!$F$13:$J$413,5,FALSE)</f>
        <v>0</v>
      </c>
      <c r="O348" s="15">
        <f>VLOOKUP(F348,'[1]2015-2016'!$F$13:$M$414,8,FALSE)</f>
        <v>0</v>
      </c>
      <c r="T348" s="32">
        <v>0</v>
      </c>
      <c r="U348" s="1">
        <f t="shared" si="99"/>
        <v>0</v>
      </c>
      <c r="V348" s="33">
        <v>0</v>
      </c>
      <c r="W348" s="1">
        <f t="shared" si="100"/>
        <v>0</v>
      </c>
    </row>
    <row r="349" spans="1:23" outlineLevel="5">
      <c r="A349" s="1" t="e">
        <f t="shared" si="98"/>
        <v>#REF!</v>
      </c>
      <c r="B349" s="83"/>
      <c r="C349" s="50"/>
      <c r="D349" s="50"/>
      <c r="E349" s="58"/>
      <c r="F349" s="31" t="s">
        <v>638</v>
      </c>
      <c r="G349" s="35" t="s">
        <v>639</v>
      </c>
      <c r="H349" s="18">
        <v>0</v>
      </c>
      <c r="I349" s="18">
        <v>0</v>
      </c>
      <c r="J349" s="18">
        <v>0</v>
      </c>
      <c r="K349" s="18">
        <f>VLOOKUP(F349,'[1]2012'!$E$12:$G$410,3,FALSE)</f>
        <v>0</v>
      </c>
      <c r="L349" s="18">
        <f>VLOOKUP(F349,'[1]2013'!$F$13:$H$411,3,FALSE)</f>
        <v>0</v>
      </c>
      <c r="M349" s="18">
        <f>VLOOKUP(F349,'[1]2014'!$F$13:$K$410,6,FALSE)</f>
        <v>0</v>
      </c>
      <c r="N349" s="23">
        <f>VLOOKUP(F349,'[1]2015-2016'!$F$13:$J$413,5,FALSE)</f>
        <v>0</v>
      </c>
      <c r="O349" s="15">
        <f>VLOOKUP(F349,'[1]2015-2016'!$F$13:$M$414,8,FALSE)</f>
        <v>0</v>
      </c>
      <c r="T349" s="32">
        <v>0</v>
      </c>
      <c r="U349" s="1">
        <f t="shared" si="99"/>
        <v>0</v>
      </c>
      <c r="V349" s="33">
        <v>0</v>
      </c>
      <c r="W349" s="1">
        <f t="shared" si="100"/>
        <v>0</v>
      </c>
    </row>
    <row r="350" spans="1:23" outlineLevel="4">
      <c r="A350" s="1" t="e">
        <f t="shared" si="98"/>
        <v>#REF!</v>
      </c>
      <c r="B350" s="83"/>
      <c r="C350" s="50"/>
      <c r="D350" s="50"/>
      <c r="E350" s="58"/>
      <c r="F350" s="49" t="s">
        <v>640</v>
      </c>
      <c r="G350" s="51" t="s">
        <v>641</v>
      </c>
      <c r="H350" s="18">
        <v>0</v>
      </c>
      <c r="I350" s="18">
        <v>0</v>
      </c>
      <c r="J350" s="18">
        <v>0</v>
      </c>
      <c r="K350" s="18">
        <f>VLOOKUP(F350,'[1]2012'!$E$12:$G$410,3,FALSE)</f>
        <v>0</v>
      </c>
      <c r="L350" s="18">
        <f>VLOOKUP(F350,'[1]2013'!$F$13:$H$411,3,FALSE)</f>
        <v>0</v>
      </c>
      <c r="M350" s="18">
        <f>VLOOKUP(F350,'[1]2014'!$F$13:$K$410,6,FALSE)</f>
        <v>0</v>
      </c>
      <c r="N350" s="23">
        <f>VLOOKUP(F350,'[1]2015-2016'!$F$13:$J$413,5,FALSE)</f>
        <v>0</v>
      </c>
      <c r="O350" s="15">
        <f>VLOOKUP(F350,'[1]2015-2016'!$F$13:$M$414,8,FALSE)</f>
        <v>0</v>
      </c>
      <c r="T350" s="32">
        <v>0</v>
      </c>
      <c r="U350" s="1">
        <f t="shared" si="99"/>
        <v>0</v>
      </c>
      <c r="V350" s="33">
        <v>0</v>
      </c>
      <c r="W350" s="1">
        <f t="shared" si="100"/>
        <v>0</v>
      </c>
    </row>
    <row r="351" spans="1:23" outlineLevel="4">
      <c r="B351" s="83"/>
      <c r="C351" s="50"/>
      <c r="D351" s="50"/>
      <c r="E351" s="58"/>
      <c r="F351" s="95" t="s">
        <v>642</v>
      </c>
      <c r="G351" s="96" t="s">
        <v>643</v>
      </c>
      <c r="H351" s="18">
        <f>VLOOKUP('Resumen '!F351,'[1]2009'!$E$12:$G$369,3,FALSE)</f>
        <v>0</v>
      </c>
      <c r="I351" s="18">
        <v>0</v>
      </c>
      <c r="J351" s="18">
        <v>8158</v>
      </c>
      <c r="K351" s="18">
        <f>VLOOKUP(F351,'[1]2012'!$E$12:$G$410,3,FALSE)</f>
        <v>2329</v>
      </c>
      <c r="L351" s="18">
        <f>VLOOKUP(F351,'[1]2013'!$F$13:$H$411,3,FALSE)</f>
        <v>2652</v>
      </c>
      <c r="M351" s="18">
        <f>VLOOKUP(F351,'[1]2014'!$F$13:$K$410,6,FALSE)</f>
        <v>0</v>
      </c>
      <c r="N351" s="23">
        <v>0</v>
      </c>
      <c r="O351" s="15">
        <v>0</v>
      </c>
      <c r="T351" s="32"/>
      <c r="V351" s="33"/>
    </row>
    <row r="352" spans="1:23" outlineLevel="4">
      <c r="A352" s="1" t="e">
        <f>+A350+1</f>
        <v>#REF!</v>
      </c>
      <c r="B352" s="83"/>
      <c r="C352" s="50"/>
      <c r="D352" s="50"/>
      <c r="E352" s="58"/>
      <c r="F352" s="31" t="s">
        <v>644</v>
      </c>
      <c r="G352" s="35" t="s">
        <v>645</v>
      </c>
      <c r="H352" s="18">
        <f>VLOOKUP('Resumen '!F352,'[1]2009'!$E$12:$G$369,3,FALSE)</f>
        <v>1703.2710825335898</v>
      </c>
      <c r="I352" s="18">
        <f>VLOOKUP(F352,'[1]2010'!$E$12:$G$388,3,FALSE)</f>
        <v>659</v>
      </c>
      <c r="J352" s="18">
        <f>VLOOKUP(F352,'[1]2011'!$F$13:$H$385,3,FALSE)</f>
        <v>771</v>
      </c>
      <c r="K352" s="18">
        <f>VLOOKUP(F352,'[1]2012'!$E$12:$G$410,3,FALSE)</f>
        <v>0</v>
      </c>
      <c r="L352" s="18">
        <f>VLOOKUP(F352,'[1]2013'!$F$13:$H$411,3,FALSE)</f>
        <v>0</v>
      </c>
      <c r="M352" s="18">
        <f>VLOOKUP(F352,'[1]2014'!$F$13:$K$410,6,FALSE)</f>
        <v>0</v>
      </c>
      <c r="N352" s="23">
        <f>VLOOKUP(F352,'[1]2015-2016'!$F$13:$J$413,5,FALSE)</f>
        <v>0</v>
      </c>
      <c r="O352" s="15">
        <v>0</v>
      </c>
      <c r="T352" s="32" t="e">
        <f>VLOOKUP(R352,#REF!,7,FALSE)</f>
        <v>#REF!</v>
      </c>
      <c r="U352" s="1" t="e">
        <f t="shared" si="99"/>
        <v>#REF!</v>
      </c>
      <c r="V352" s="33">
        <f t="shared" ref="V352:V383" si="101">AG352</f>
        <v>0</v>
      </c>
      <c r="W352" s="1">
        <f t="shared" si="100"/>
        <v>0</v>
      </c>
    </row>
    <row r="353" spans="1:23" outlineLevel="4">
      <c r="A353" s="1" t="e">
        <f t="shared" si="98"/>
        <v>#REF!</v>
      </c>
      <c r="B353" s="83"/>
      <c r="C353" s="50"/>
      <c r="D353" s="50"/>
      <c r="E353" s="58"/>
      <c r="F353" s="31" t="s">
        <v>646</v>
      </c>
      <c r="G353" s="35" t="s">
        <v>647</v>
      </c>
      <c r="H353" s="18">
        <f>VLOOKUP('Resumen '!F353,'[1]2009'!$E$12:$G$369,3,FALSE)</f>
        <v>0</v>
      </c>
      <c r="I353" s="18">
        <f>VLOOKUP(F353,'[1]2010'!$E$12:$G$388,3,FALSE)</f>
        <v>0</v>
      </c>
      <c r="J353" s="18">
        <f>VLOOKUP(F353,'[1]2011'!$F$13:$H$385,3,FALSE)</f>
        <v>0</v>
      </c>
      <c r="K353" s="18">
        <f>VLOOKUP(F353,'[1]2012'!$E$12:$G$410,3,FALSE)</f>
        <v>0</v>
      </c>
      <c r="L353" s="18">
        <f>VLOOKUP(F353,'[1]2013'!$F$13:$H$411,3,FALSE)</f>
        <v>0</v>
      </c>
      <c r="M353" s="18">
        <f>VLOOKUP(F353,'[1]2014'!$F$13:$K$410,6,FALSE)</f>
        <v>0</v>
      </c>
      <c r="N353" s="23">
        <f>VLOOKUP(F353,'[1]2015-2016'!$F$13:$J$413,5,FALSE)</f>
        <v>0</v>
      </c>
      <c r="O353" s="15">
        <f>VLOOKUP(F353,'[1]2015-2016'!$F$13:$M$414,8,FALSE)</f>
        <v>0</v>
      </c>
      <c r="T353" s="32" t="e">
        <f>VLOOKUP(R353,#REF!,7,FALSE)</f>
        <v>#REF!</v>
      </c>
      <c r="U353" s="1" t="e">
        <f t="shared" si="99"/>
        <v>#REF!</v>
      </c>
      <c r="V353" s="33">
        <f t="shared" si="101"/>
        <v>0</v>
      </c>
      <c r="W353" s="1">
        <f t="shared" si="100"/>
        <v>0</v>
      </c>
    </row>
    <row r="354" spans="1:23" outlineLevel="4">
      <c r="A354" s="1" t="e">
        <f t="shared" si="98"/>
        <v>#REF!</v>
      </c>
      <c r="B354" s="83"/>
      <c r="C354" s="50"/>
      <c r="D354" s="50"/>
      <c r="E354" s="58"/>
      <c r="F354" s="31" t="s">
        <v>648</v>
      </c>
      <c r="G354" s="35" t="s">
        <v>649</v>
      </c>
      <c r="H354" s="18">
        <v>0</v>
      </c>
      <c r="I354" s="18">
        <v>0</v>
      </c>
      <c r="J354" s="18">
        <v>0</v>
      </c>
      <c r="K354" s="18">
        <f>VLOOKUP(F354,'[1]2012'!$E$12:$G$410,3,FALSE)</f>
        <v>0</v>
      </c>
      <c r="L354" s="18">
        <f>VLOOKUP(F354,'[1]2013'!$F$13:$H$411,3,FALSE)</f>
        <v>0</v>
      </c>
      <c r="M354" s="18">
        <f>VLOOKUP(F354,'[1]2014'!$F$13:$K$410,6,FALSE)</f>
        <v>0</v>
      </c>
      <c r="N354" s="23">
        <f>VLOOKUP(F354,'[1]2015-2016'!$F$13:$J$413,5,FALSE)</f>
        <v>0</v>
      </c>
      <c r="O354" s="15">
        <f>VLOOKUP(F354,'[1]2015-2016'!$F$13:$M$414,8,FALSE)</f>
        <v>0</v>
      </c>
      <c r="T354" s="32">
        <v>0</v>
      </c>
      <c r="U354" s="1">
        <f t="shared" si="99"/>
        <v>0</v>
      </c>
      <c r="V354" s="33">
        <v>0</v>
      </c>
      <c r="W354" s="1">
        <f t="shared" si="100"/>
        <v>0</v>
      </c>
    </row>
    <row r="355" spans="1:23" outlineLevel="4">
      <c r="A355" s="1" t="e">
        <f t="shared" si="98"/>
        <v>#REF!</v>
      </c>
      <c r="B355" s="83"/>
      <c r="C355" s="50"/>
      <c r="D355" s="50"/>
      <c r="E355" s="58"/>
      <c r="F355" s="31" t="s">
        <v>650</v>
      </c>
      <c r="G355" s="35" t="s">
        <v>651</v>
      </c>
      <c r="H355" s="18">
        <v>0</v>
      </c>
      <c r="I355" s="18">
        <f>VLOOKUP(F355,'[1]2010'!$E$12:$G$388,3,FALSE)</f>
        <v>129427</v>
      </c>
      <c r="J355" s="18">
        <f>VLOOKUP(F355,'[1]2011'!$F$13:$H$385,3,FALSE)</f>
        <v>147088</v>
      </c>
      <c r="K355" s="18">
        <f>VLOOKUP(F355,'[1]2012'!$E$12:$G$410,3,FALSE)</f>
        <v>129593</v>
      </c>
      <c r="L355" s="18">
        <f>VLOOKUP(F355,'[1]2013'!$F$13:$H$411,3,FALSE)</f>
        <v>0</v>
      </c>
      <c r="M355" s="18">
        <f>VLOOKUP(F355,'[1]2014'!$F$13:$K$410,6,FALSE)</f>
        <v>194697</v>
      </c>
      <c r="N355" s="23">
        <f>VLOOKUP(F355,'[1]2015-2016'!$F$13:$J$413,5,FALSE)</f>
        <v>220938</v>
      </c>
      <c r="O355" s="15">
        <f>VLOOKUP(F355,'[1]2015-2016'!$F$13:$M$414,8,FALSE)</f>
        <v>229333.644</v>
      </c>
      <c r="T355" s="32">
        <v>193775397</v>
      </c>
      <c r="U355" s="1">
        <f t="shared" si="99"/>
        <v>193775.397</v>
      </c>
      <c r="V355" s="33">
        <v>39368958.399999999</v>
      </c>
      <c r="W355" s="1">
        <f t="shared" si="100"/>
        <v>39368.958399999996</v>
      </c>
    </row>
    <row r="356" spans="1:23" outlineLevel="4">
      <c r="A356" s="1" t="e">
        <f t="shared" si="98"/>
        <v>#REF!</v>
      </c>
      <c r="B356" s="83"/>
      <c r="C356" s="50"/>
      <c r="D356" s="50"/>
      <c r="E356" s="58"/>
      <c r="F356" s="31" t="s">
        <v>652</v>
      </c>
      <c r="G356" s="35" t="s">
        <v>653</v>
      </c>
      <c r="H356" s="18">
        <v>0</v>
      </c>
      <c r="I356" s="18">
        <f>VLOOKUP(F356,'[1]2010'!$E$12:$G$388,3,FALSE)</f>
        <v>0</v>
      </c>
      <c r="J356" s="18">
        <f>VLOOKUP(F356,'[1]2011'!$F$13:$H$385,3,FALSE)</f>
        <v>0</v>
      </c>
      <c r="K356" s="18">
        <f>VLOOKUP(F356,'[1]2012'!$E$12:$G$410,3,FALSE)</f>
        <v>0</v>
      </c>
      <c r="L356" s="18">
        <f>VLOOKUP(F356,'[1]2013'!$F$13:$H$411,3,FALSE)</f>
        <v>118656</v>
      </c>
      <c r="M356" s="18">
        <f>VLOOKUP(F356,'[1]2014'!$F$13:$K$410,6,FALSE)</f>
        <v>1149</v>
      </c>
      <c r="N356" s="23">
        <f>VLOOKUP(F356,'[1]2015-2016'!$F$13:$J$413,5,FALSE)</f>
        <v>567</v>
      </c>
      <c r="O356" s="15">
        <f>VLOOKUP(F356,'[1]2015-2016'!$F$13:$M$414,8,FALSE)</f>
        <v>588.54600000000005</v>
      </c>
      <c r="T356" s="32">
        <v>263612</v>
      </c>
      <c r="U356" s="1">
        <f t="shared" si="99"/>
        <v>263.61200000000002</v>
      </c>
      <c r="V356" s="33">
        <v>26361.200000000001</v>
      </c>
      <c r="W356" s="1">
        <f t="shared" si="100"/>
        <v>26.3612</v>
      </c>
    </row>
    <row r="357" spans="1:23" outlineLevel="4">
      <c r="A357" s="1" t="e">
        <f t="shared" si="98"/>
        <v>#REF!</v>
      </c>
      <c r="B357" s="83"/>
      <c r="C357" s="50"/>
      <c r="D357" s="50"/>
      <c r="E357" s="58"/>
      <c r="F357" s="31" t="s">
        <v>212</v>
      </c>
      <c r="G357" s="35" t="s">
        <v>654</v>
      </c>
      <c r="H357" s="18">
        <v>0</v>
      </c>
      <c r="I357" s="18">
        <v>0</v>
      </c>
      <c r="J357" s="18">
        <f>VLOOKUP(F357,'[1]2011'!$F$13:$H$385,3,FALSE)</f>
        <v>0</v>
      </c>
      <c r="K357" s="18">
        <f>VLOOKUP(F357,'[1]2012'!$E$12:$G$410,3,FALSE)</f>
        <v>0</v>
      </c>
      <c r="L357" s="18">
        <f>VLOOKUP(F357,'[1]2013'!$F$13:$H$411,3,FALSE)</f>
        <v>0</v>
      </c>
      <c r="M357" s="18">
        <f>VLOOKUP(F357,'[1]2014'!$F$13:$K$410,6,FALSE)</f>
        <v>0</v>
      </c>
      <c r="N357" s="23">
        <f>VLOOKUP(F357,'[1]2015-2016'!$F$13:$J$413,5,FALSE)</f>
        <v>0</v>
      </c>
      <c r="O357" s="15">
        <f>VLOOKUP(F357,'[1]2015-2016'!$F$13:$M$414,8,FALSE)</f>
        <v>0</v>
      </c>
      <c r="T357" s="32">
        <v>0</v>
      </c>
      <c r="U357" s="1">
        <f t="shared" si="99"/>
        <v>0</v>
      </c>
      <c r="V357" s="33">
        <v>0</v>
      </c>
      <c r="W357" s="1">
        <f t="shared" si="100"/>
        <v>0</v>
      </c>
    </row>
    <row r="358" spans="1:23" outlineLevel="4">
      <c r="A358" s="1" t="e">
        <f t="shared" si="98"/>
        <v>#REF!</v>
      </c>
      <c r="B358" s="83"/>
      <c r="C358" s="50"/>
      <c r="D358" s="50"/>
      <c r="E358" s="58"/>
      <c r="F358" s="31" t="s">
        <v>655</v>
      </c>
      <c r="G358" s="35" t="s">
        <v>656</v>
      </c>
      <c r="H358" s="18">
        <f>VLOOKUP('Resumen '!F358,'[1]2009'!$E$12:$G$369,3,FALSE)</f>
        <v>0</v>
      </c>
      <c r="I358" s="18">
        <f>VLOOKUP(F358,'[1]2010'!$E$12:$G$388,3,FALSE)</f>
        <v>0</v>
      </c>
      <c r="J358" s="18">
        <f>VLOOKUP(F358,'[1]2011'!$F$13:$H$385,3,FALSE)</f>
        <v>0</v>
      </c>
      <c r="K358" s="18">
        <f>VLOOKUP(F358,'[1]2012'!$E$12:$G$410,3,FALSE)</f>
        <v>0</v>
      </c>
      <c r="L358" s="18">
        <f>VLOOKUP(F358,'[1]2013'!$F$13:$H$411,3,FALSE)</f>
        <v>0</v>
      </c>
      <c r="M358" s="18">
        <f>VLOOKUP(F358,'[1]2014'!$F$13:$K$410,6,FALSE)</f>
        <v>0</v>
      </c>
      <c r="N358" s="23">
        <f>VLOOKUP(F358,'[1]2015-2016'!$F$13:$J$413,5,FALSE)</f>
        <v>0</v>
      </c>
      <c r="O358" s="15">
        <f>VLOOKUP(F358,'[1]2015-2016'!$F$13:$M$414,8,FALSE)</f>
        <v>0</v>
      </c>
      <c r="T358" s="32">
        <v>0</v>
      </c>
      <c r="U358" s="1">
        <f t="shared" si="99"/>
        <v>0</v>
      </c>
      <c r="V358" s="33">
        <v>0</v>
      </c>
      <c r="W358" s="1">
        <f t="shared" si="100"/>
        <v>0</v>
      </c>
    </row>
    <row r="359" spans="1:23" outlineLevel="4">
      <c r="A359" s="1" t="e">
        <f t="shared" si="98"/>
        <v>#REF!</v>
      </c>
      <c r="B359" s="83"/>
      <c r="C359" s="50"/>
      <c r="D359" s="50"/>
      <c r="E359" s="58"/>
      <c r="F359" s="31" t="s">
        <v>657</v>
      </c>
      <c r="G359" s="35" t="s">
        <v>658</v>
      </c>
      <c r="H359" s="18">
        <f>VLOOKUP('Resumen '!F359,'[1]2009'!$E$12:$G$369,3,FALSE)</f>
        <v>0</v>
      </c>
      <c r="I359" s="18">
        <f>VLOOKUP(F359,'[1]2010'!$E$12:$G$388,3,FALSE)</f>
        <v>0</v>
      </c>
      <c r="J359" s="18">
        <f>VLOOKUP(F359,'[1]2011'!$F$13:$H$385,3,FALSE)</f>
        <v>0</v>
      </c>
      <c r="K359" s="18">
        <f>VLOOKUP(F359,'[1]2012'!$E$12:$G$410,3,FALSE)</f>
        <v>0</v>
      </c>
      <c r="L359" s="18">
        <f>VLOOKUP(F359,'[1]2013'!$F$13:$H$411,3,FALSE)</f>
        <v>0</v>
      </c>
      <c r="M359" s="18">
        <f>VLOOKUP(F359,'[1]2014'!$F$13:$K$410,6,FALSE)</f>
        <v>0</v>
      </c>
      <c r="N359" s="23">
        <f>VLOOKUP(F359,'[1]2015-2016'!$F$13:$J$413,5,FALSE)</f>
        <v>0</v>
      </c>
      <c r="O359" s="15">
        <f>VLOOKUP(F359,'[1]2015-2016'!$F$13:$M$414,8,FALSE)</f>
        <v>0</v>
      </c>
      <c r="T359" s="32">
        <v>0</v>
      </c>
      <c r="U359" s="1">
        <f t="shared" si="99"/>
        <v>0</v>
      </c>
      <c r="V359" s="33">
        <v>0</v>
      </c>
      <c r="W359" s="1">
        <f t="shared" si="100"/>
        <v>0</v>
      </c>
    </row>
    <row r="360" spans="1:23" outlineLevel="4">
      <c r="A360" s="1" t="e">
        <f t="shared" si="98"/>
        <v>#REF!</v>
      </c>
      <c r="B360" s="83"/>
      <c r="C360" s="50"/>
      <c r="D360" s="50"/>
      <c r="E360" s="58"/>
      <c r="F360" s="31" t="s">
        <v>659</v>
      </c>
      <c r="G360" s="43" t="s">
        <v>660</v>
      </c>
      <c r="H360" s="18">
        <f>VLOOKUP('Resumen '!F360,'[1]2009'!$E$12:$G$369,3,FALSE)</f>
        <v>0</v>
      </c>
      <c r="I360" s="18">
        <f>VLOOKUP(F360,'[1]2010'!$E$12:$G$388,3,FALSE)</f>
        <v>0</v>
      </c>
      <c r="J360" s="18">
        <f>VLOOKUP(F360,'[1]2011'!$F$13:$H$385,3,FALSE)</f>
        <v>0</v>
      </c>
      <c r="K360" s="18">
        <f>VLOOKUP(F360,'[1]2012'!$E$12:$G$410,3,FALSE)</f>
        <v>0</v>
      </c>
      <c r="L360" s="18">
        <f>VLOOKUP(F360,'[1]2013'!$F$13:$H$411,3,FALSE)</f>
        <v>0</v>
      </c>
      <c r="M360" s="18">
        <f>VLOOKUP(F360,'[1]2014'!$F$13:$K$410,6,FALSE)</f>
        <v>0</v>
      </c>
      <c r="N360" s="23">
        <f>VLOOKUP(F360,'[1]2015-2016'!$F$13:$J$413,5,FALSE)</f>
        <v>0</v>
      </c>
      <c r="O360" s="15">
        <f>VLOOKUP(F360,'[1]2015-2016'!$F$13:$M$414,8,FALSE)</f>
        <v>0</v>
      </c>
      <c r="T360" s="32">
        <v>0</v>
      </c>
      <c r="U360" s="1">
        <f t="shared" si="99"/>
        <v>0</v>
      </c>
      <c r="V360" s="33">
        <v>0</v>
      </c>
      <c r="W360" s="1">
        <f t="shared" si="100"/>
        <v>0</v>
      </c>
    </row>
    <row r="361" spans="1:23" outlineLevel="4">
      <c r="A361" s="1" t="e">
        <f t="shared" si="98"/>
        <v>#REF!</v>
      </c>
      <c r="B361" s="83"/>
      <c r="C361" s="50"/>
      <c r="D361" s="50"/>
      <c r="E361" s="58"/>
      <c r="F361" s="31" t="s">
        <v>661</v>
      </c>
      <c r="G361" s="35" t="s">
        <v>662</v>
      </c>
      <c r="H361" s="18">
        <f>VLOOKUP('Resumen '!F361,'[1]2009'!$E$12:$G$369,3,FALSE)</f>
        <v>0</v>
      </c>
      <c r="I361" s="18">
        <f>VLOOKUP(F361,'[1]2010'!$E$12:$G$388,3,FALSE)</f>
        <v>0</v>
      </c>
      <c r="J361" s="18">
        <f>VLOOKUP(F361,'[1]2011'!$F$13:$H$385,3,FALSE)</f>
        <v>0</v>
      </c>
      <c r="K361" s="18">
        <f>VLOOKUP(F361,'[1]2012'!$E$12:$G$410,3,FALSE)</f>
        <v>0</v>
      </c>
      <c r="L361" s="18">
        <f>VLOOKUP(F361,'[1]2013'!$F$13:$H$411,3,FALSE)</f>
        <v>0</v>
      </c>
      <c r="M361" s="18">
        <f>VLOOKUP(F361,'[1]2014'!$F$13:$K$410,6,FALSE)</f>
        <v>0</v>
      </c>
      <c r="N361" s="23">
        <f>VLOOKUP(F361,'[1]2015-2016'!$F$13:$J$413,5,FALSE)</f>
        <v>0</v>
      </c>
      <c r="O361" s="15">
        <f>VLOOKUP(F361,'[1]2015-2016'!$F$13:$M$414,8,FALSE)</f>
        <v>0</v>
      </c>
      <c r="T361" s="32">
        <v>0</v>
      </c>
      <c r="U361" s="1">
        <f t="shared" si="99"/>
        <v>0</v>
      </c>
      <c r="V361" s="33">
        <v>0</v>
      </c>
      <c r="W361" s="1">
        <f t="shared" si="100"/>
        <v>0</v>
      </c>
    </row>
    <row r="362" spans="1:23" outlineLevel="4">
      <c r="A362" s="1" t="e">
        <f t="shared" si="98"/>
        <v>#REF!</v>
      </c>
      <c r="B362" s="83"/>
      <c r="C362" s="50"/>
      <c r="D362" s="50"/>
      <c r="E362" s="58"/>
      <c r="F362" s="31" t="s">
        <v>663</v>
      </c>
      <c r="G362" s="35" t="s">
        <v>664</v>
      </c>
      <c r="H362" s="18">
        <f>VLOOKUP('Resumen '!F362,'[1]2009'!$E$12:$G$369,3,FALSE)</f>
        <v>0</v>
      </c>
      <c r="I362" s="18">
        <f>VLOOKUP(F362,'[1]2010'!$E$12:$G$388,3,FALSE)</f>
        <v>0</v>
      </c>
      <c r="J362" s="18">
        <f>VLOOKUP(F362,'[1]2011'!$F$13:$H$385,3,FALSE)</f>
        <v>0</v>
      </c>
      <c r="K362" s="18">
        <f>VLOOKUP(F362,'[1]2012'!$E$12:$G$410,3,FALSE)</f>
        <v>0</v>
      </c>
      <c r="L362" s="18">
        <f>VLOOKUP(F362,'[1]2013'!$F$13:$H$411,3,FALSE)</f>
        <v>0</v>
      </c>
      <c r="M362" s="18">
        <f>VLOOKUP(F362,'[1]2014'!$F$13:$K$410,6,FALSE)</f>
        <v>0</v>
      </c>
      <c r="N362" s="23">
        <f>VLOOKUP(F362,'[1]2015-2016'!$F$13:$J$413,5,FALSE)</f>
        <v>0</v>
      </c>
      <c r="O362" s="15">
        <f>VLOOKUP(F362,'[1]2015-2016'!$F$13:$M$414,8,FALSE)</f>
        <v>0</v>
      </c>
      <c r="T362" s="32">
        <v>0</v>
      </c>
      <c r="U362" s="1">
        <f t="shared" si="99"/>
        <v>0</v>
      </c>
      <c r="V362" s="33">
        <v>0</v>
      </c>
      <c r="W362" s="1">
        <f t="shared" si="100"/>
        <v>0</v>
      </c>
    </row>
    <row r="363" spans="1:23" outlineLevel="4">
      <c r="A363" s="1" t="e">
        <f t="shared" si="98"/>
        <v>#REF!</v>
      </c>
      <c r="B363" s="83"/>
      <c r="C363" s="50"/>
      <c r="D363" s="50"/>
      <c r="E363" s="58"/>
      <c r="F363" s="31" t="s">
        <v>665</v>
      </c>
      <c r="G363" s="35" t="s">
        <v>666</v>
      </c>
      <c r="H363" s="18">
        <f>VLOOKUP('Resumen '!F363,'[1]2009'!$E$12:$G$369,3,FALSE)</f>
        <v>0</v>
      </c>
      <c r="I363" s="18">
        <v>0</v>
      </c>
      <c r="J363" s="18">
        <f>VLOOKUP(F363,'[1]2011'!$F$13:$H$385,3,FALSE)</f>
        <v>0</v>
      </c>
      <c r="K363" s="18">
        <f>VLOOKUP(F363,'[1]2012'!$E$12:$G$410,3,FALSE)</f>
        <v>0</v>
      </c>
      <c r="L363" s="18">
        <f>VLOOKUP(F363,'[1]2013'!$F$13:$H$411,3,FALSE)</f>
        <v>0</v>
      </c>
      <c r="M363" s="18">
        <f>VLOOKUP(F363,'[1]2014'!$F$13:$K$410,6,FALSE)</f>
        <v>0</v>
      </c>
      <c r="N363" s="23">
        <f>VLOOKUP(F363,'[1]2015-2016'!$F$13:$J$413,5,FALSE)</f>
        <v>0</v>
      </c>
      <c r="O363" s="15">
        <f>VLOOKUP(F363,'[1]2015-2016'!$F$13:$M$414,8,FALSE)</f>
        <v>0</v>
      </c>
      <c r="T363" s="32">
        <v>0</v>
      </c>
      <c r="U363" s="1">
        <f t="shared" si="99"/>
        <v>0</v>
      </c>
      <c r="V363" s="33">
        <v>0</v>
      </c>
      <c r="W363" s="1">
        <f t="shared" si="100"/>
        <v>0</v>
      </c>
    </row>
    <row r="364" spans="1:23" outlineLevel="4">
      <c r="A364" s="1" t="e">
        <f t="shared" si="98"/>
        <v>#REF!</v>
      </c>
      <c r="B364" s="83"/>
      <c r="C364" s="50"/>
      <c r="D364" s="50"/>
      <c r="E364" s="58"/>
      <c r="F364" s="31" t="s">
        <v>667</v>
      </c>
      <c r="G364" s="35" t="s">
        <v>668</v>
      </c>
      <c r="H364" s="18">
        <f>VLOOKUP('Resumen '!F364,'[1]2009'!$E$12:$G$369,3,FALSE)</f>
        <v>0</v>
      </c>
      <c r="I364" s="18">
        <f>VLOOKUP(F364,'[1]2010'!$E$12:$G$388,3,FALSE)</f>
        <v>0</v>
      </c>
      <c r="J364" s="18">
        <f>VLOOKUP(F364,'[1]2011'!$F$13:$H$385,3,FALSE)</f>
        <v>0</v>
      </c>
      <c r="K364" s="18">
        <f>VLOOKUP(F364,'[1]2012'!$E$12:$G$410,3,FALSE)</f>
        <v>0</v>
      </c>
      <c r="L364" s="18">
        <f>VLOOKUP(F364,'[1]2013'!$F$13:$H$411,3,FALSE)</f>
        <v>0</v>
      </c>
      <c r="M364" s="18">
        <f>VLOOKUP(F364,'[1]2014'!$F$13:$K$410,6,FALSE)</f>
        <v>0</v>
      </c>
      <c r="N364" s="23">
        <f>VLOOKUP(F364,'[1]2015-2016'!$F$13:$J$413,5,FALSE)</f>
        <v>0</v>
      </c>
      <c r="O364" s="15">
        <f>VLOOKUP(F364,'[1]2015-2016'!$F$13:$M$414,8,FALSE)</f>
        <v>0</v>
      </c>
      <c r="T364" s="32">
        <v>0</v>
      </c>
      <c r="U364" s="1">
        <f t="shared" si="99"/>
        <v>0</v>
      </c>
      <c r="V364" s="33">
        <v>0</v>
      </c>
      <c r="W364" s="1">
        <f t="shared" si="100"/>
        <v>0</v>
      </c>
    </row>
    <row r="365" spans="1:23" outlineLevel="4">
      <c r="A365" s="1" t="e">
        <f t="shared" si="98"/>
        <v>#REF!</v>
      </c>
      <c r="B365" s="83"/>
      <c r="C365" s="50"/>
      <c r="D365" s="50"/>
      <c r="E365" s="58"/>
      <c r="F365" s="31" t="s">
        <v>669</v>
      </c>
      <c r="G365" s="35" t="s">
        <v>670</v>
      </c>
      <c r="H365" s="18">
        <f>VLOOKUP('Resumen '!F365,'[1]2009'!$E$12:$G$369,3,FALSE)</f>
        <v>0</v>
      </c>
      <c r="I365" s="18">
        <f>VLOOKUP(F365,'[1]2010'!$E$12:$G$388,3,FALSE)</f>
        <v>0</v>
      </c>
      <c r="J365" s="18">
        <f>VLOOKUP(F365,'[1]2011'!$F$13:$H$385,3,FALSE)</f>
        <v>0</v>
      </c>
      <c r="K365" s="18">
        <f>VLOOKUP(F365,'[1]2012'!$E$12:$G$410,3,FALSE)</f>
        <v>0</v>
      </c>
      <c r="L365" s="18">
        <f>VLOOKUP(F365,'[1]2013'!$F$13:$H$411,3,FALSE)</f>
        <v>0</v>
      </c>
      <c r="M365" s="18">
        <f>VLOOKUP(F365,'[1]2014'!$F$13:$K$410,6,FALSE)</f>
        <v>0</v>
      </c>
      <c r="N365" s="23">
        <f>VLOOKUP(F365,'[1]2015-2016'!$F$13:$J$413,5,FALSE)</f>
        <v>0</v>
      </c>
      <c r="O365" s="15">
        <f>VLOOKUP(F365,'[1]2015-2016'!$F$13:$M$414,8,FALSE)</f>
        <v>0</v>
      </c>
      <c r="T365" s="32">
        <v>0</v>
      </c>
      <c r="U365" s="1">
        <f t="shared" si="99"/>
        <v>0</v>
      </c>
      <c r="V365" s="33">
        <v>0</v>
      </c>
      <c r="W365" s="1">
        <f t="shared" si="100"/>
        <v>0</v>
      </c>
    </row>
    <row r="366" spans="1:23" outlineLevel="4">
      <c r="B366" s="83"/>
      <c r="C366" s="50"/>
      <c r="D366" s="50"/>
      <c r="E366" s="58"/>
      <c r="F366" s="95" t="s">
        <v>671</v>
      </c>
      <c r="G366" s="96" t="s">
        <v>672</v>
      </c>
      <c r="H366" s="18">
        <f>VLOOKUP('Resumen '!F366,'[1]2009'!$E$12:$G$369,3,FALSE)</f>
        <v>0</v>
      </c>
      <c r="I366" s="18">
        <v>0</v>
      </c>
      <c r="J366" s="18">
        <v>0</v>
      </c>
      <c r="K366" s="18">
        <v>0</v>
      </c>
      <c r="L366" s="18">
        <f>VLOOKUP(F366,'[1]2013'!$F$13:$H$411,3,FALSE)</f>
        <v>3455</v>
      </c>
      <c r="M366" s="18">
        <f>VLOOKUP(F366,'[1]2014'!$F$13:$K$410,6,FALSE)</f>
        <v>0</v>
      </c>
      <c r="N366" s="23">
        <v>0</v>
      </c>
      <c r="O366" s="15">
        <v>0</v>
      </c>
      <c r="T366" s="32"/>
      <c r="V366" s="33"/>
    </row>
    <row r="367" spans="1:23" outlineLevel="4">
      <c r="A367" s="1" t="e">
        <f>+A365+1</f>
        <v>#REF!</v>
      </c>
      <c r="B367" s="83"/>
      <c r="C367" s="50"/>
      <c r="D367" s="50"/>
      <c r="E367" s="58"/>
      <c r="F367" s="31" t="s">
        <v>673</v>
      </c>
      <c r="G367" s="35" t="s">
        <v>674</v>
      </c>
      <c r="H367" s="18">
        <f>VLOOKUP('Resumen '!F367,'[1]2009'!$E$12:$G$369,3,FALSE)</f>
        <v>0</v>
      </c>
      <c r="I367" s="18">
        <f>VLOOKUP(F367,'[1]2010'!$E$12:$G$388,3,FALSE)</f>
        <v>0</v>
      </c>
      <c r="J367" s="18">
        <f>VLOOKUP(F367,'[1]2011'!$F$13:$H$385,3,FALSE)</f>
        <v>0</v>
      </c>
      <c r="K367" s="18">
        <f>VLOOKUP(F367,'[1]2012'!$E$12:$G$410,3,FALSE)</f>
        <v>0</v>
      </c>
      <c r="L367" s="18">
        <f>VLOOKUP(F367,'[1]2013'!$F$13:$H$411,3,FALSE)</f>
        <v>0</v>
      </c>
      <c r="M367" s="18">
        <f>VLOOKUP(F367,'[1]2014'!$F$13:$K$410,6,FALSE)</f>
        <v>0</v>
      </c>
      <c r="N367" s="23">
        <f>VLOOKUP(F367,'[1]2015-2016'!$F$13:$J$413,5,FALSE)</f>
        <v>0</v>
      </c>
      <c r="O367" s="15">
        <f>VLOOKUP(F367,'[1]2015-2016'!$F$13:$M$414,8,FALSE)</f>
        <v>0</v>
      </c>
      <c r="T367" s="32">
        <v>0</v>
      </c>
      <c r="U367" s="1">
        <f t="shared" si="99"/>
        <v>0</v>
      </c>
      <c r="V367" s="33">
        <v>0</v>
      </c>
      <c r="W367" s="1">
        <f t="shared" si="100"/>
        <v>0</v>
      </c>
    </row>
    <row r="368" spans="1:23" outlineLevel="4">
      <c r="A368" s="1" t="e">
        <f t="shared" si="98"/>
        <v>#REF!</v>
      </c>
      <c r="B368" s="83"/>
      <c r="C368" s="50"/>
      <c r="D368" s="50"/>
      <c r="E368" s="58"/>
      <c r="F368" s="31" t="s">
        <v>675</v>
      </c>
      <c r="G368" s="35" t="s">
        <v>676</v>
      </c>
      <c r="H368" s="18">
        <f>VLOOKUP('Resumen '!F368,'[1]2009'!$E$12:$G$369,3,FALSE)</f>
        <v>52680.806802303261</v>
      </c>
      <c r="I368" s="18">
        <f>VLOOKUP(F368,'[1]2010'!$E$12:$G$388,3,FALSE)</f>
        <v>0</v>
      </c>
      <c r="J368" s="18">
        <f>VLOOKUP(F368,'[1]2011'!$F$13:$H$385,3,FALSE)</f>
        <v>80265</v>
      </c>
      <c r="K368" s="18">
        <f>VLOOKUP(F368,'[1]2012'!$E$12:$G$410,3,FALSE)</f>
        <v>0</v>
      </c>
      <c r="L368" s="18">
        <f>VLOOKUP(F368,'[1]2013'!$F$13:$H$411,3,FALSE)</f>
        <v>95110</v>
      </c>
      <c r="M368" s="18">
        <f>VLOOKUP(F368,'[1]2014'!$F$13:$K$410,6,FALSE)</f>
        <v>0</v>
      </c>
      <c r="N368" s="23">
        <f>VLOOKUP(F368,'[1]2015-2016'!$F$13:$J$413,5,FALSE)</f>
        <v>0</v>
      </c>
      <c r="O368" s="15">
        <f>VLOOKUP(F368,'[1]2015-2016'!$F$13:$M$414,8,FALSE)</f>
        <v>0</v>
      </c>
      <c r="T368" s="32">
        <v>0</v>
      </c>
      <c r="U368" s="1">
        <f t="shared" si="99"/>
        <v>0</v>
      </c>
      <c r="V368" s="33">
        <v>0</v>
      </c>
      <c r="W368" s="1">
        <f t="shared" si="100"/>
        <v>0</v>
      </c>
    </row>
    <row r="369" spans="1:23" outlineLevel="4">
      <c r="A369" s="1" t="e">
        <f t="shared" si="98"/>
        <v>#REF!</v>
      </c>
      <c r="B369" s="83"/>
      <c r="C369" s="50"/>
      <c r="D369" s="50"/>
      <c r="E369" s="58"/>
      <c r="F369" s="31" t="s">
        <v>677</v>
      </c>
      <c r="G369" s="35" t="s">
        <v>678</v>
      </c>
      <c r="H369" s="18">
        <v>0</v>
      </c>
      <c r="I369" s="18">
        <v>0</v>
      </c>
      <c r="J369" s="18">
        <v>0</v>
      </c>
      <c r="K369" s="18">
        <f>VLOOKUP(F369,'[1]2012'!$E$12:$G$410,3,FALSE)</f>
        <v>0</v>
      </c>
      <c r="L369" s="18">
        <f>VLOOKUP(F369,'[1]2013'!$F$13:$H$411,3,FALSE)</f>
        <v>0</v>
      </c>
      <c r="M369" s="18">
        <f>VLOOKUP(F369,'[1]2014'!$F$13:$K$410,6,FALSE)</f>
        <v>0</v>
      </c>
      <c r="N369" s="23">
        <f>VLOOKUP(F369,'[1]2015-2016'!$F$13:$J$413,5,FALSE)</f>
        <v>0</v>
      </c>
      <c r="O369" s="15">
        <f>VLOOKUP(F369,'[1]2015-2016'!$F$13:$M$414,8,FALSE)</f>
        <v>0</v>
      </c>
      <c r="T369" s="32">
        <v>0</v>
      </c>
      <c r="U369" s="1">
        <f t="shared" si="99"/>
        <v>0</v>
      </c>
      <c r="V369" s="33">
        <v>0</v>
      </c>
      <c r="W369" s="1">
        <f t="shared" si="100"/>
        <v>0</v>
      </c>
    </row>
    <row r="370" spans="1:23" outlineLevel="4">
      <c r="A370" s="1" t="e">
        <f t="shared" si="98"/>
        <v>#REF!</v>
      </c>
      <c r="B370" s="83"/>
      <c r="C370" s="50"/>
      <c r="D370" s="50"/>
      <c r="E370" s="58"/>
      <c r="F370" s="31" t="s">
        <v>679</v>
      </c>
      <c r="G370" s="35" t="s">
        <v>680</v>
      </c>
      <c r="H370" s="18">
        <f>VLOOKUP('Resumen '!F370,'[1]2009'!$E$12:$G$369,3,FALSE)</f>
        <v>0</v>
      </c>
      <c r="I370" s="18">
        <f>VLOOKUP(F370,'[1]2010'!$E$12:$G$388,3,FALSE)</f>
        <v>0</v>
      </c>
      <c r="J370" s="18">
        <f>VLOOKUP(F370,'[1]2011'!$F$13:$H$385,3,FALSE)</f>
        <v>0</v>
      </c>
      <c r="K370" s="18">
        <f>VLOOKUP(F370,'[1]2012'!$E$12:$G$410,3,FALSE)</f>
        <v>0</v>
      </c>
      <c r="L370" s="18">
        <f>VLOOKUP(F370,'[1]2013'!$F$13:$H$411,3,FALSE)</f>
        <v>0</v>
      </c>
      <c r="M370" s="18">
        <f>VLOOKUP(F370,'[1]2014'!$F$13:$K$410,6,FALSE)</f>
        <v>0</v>
      </c>
      <c r="N370" s="23">
        <f>VLOOKUP(F370,'[1]2015-2016'!$F$13:$J$413,5,FALSE)</f>
        <v>0</v>
      </c>
      <c r="O370" s="15">
        <f>VLOOKUP(F370,'[1]2015-2016'!$F$13:$M$414,8,FALSE)</f>
        <v>0</v>
      </c>
      <c r="T370" s="32">
        <v>0</v>
      </c>
      <c r="U370" s="1">
        <f t="shared" si="99"/>
        <v>0</v>
      </c>
      <c r="V370" s="33">
        <v>0</v>
      </c>
      <c r="W370" s="1">
        <f t="shared" si="100"/>
        <v>0</v>
      </c>
    </row>
    <row r="371" spans="1:23" outlineLevel="4">
      <c r="A371" s="1" t="e">
        <f t="shared" si="98"/>
        <v>#REF!</v>
      </c>
      <c r="B371" s="83"/>
      <c r="C371" s="50"/>
      <c r="D371" s="50"/>
      <c r="E371" s="58"/>
      <c r="F371" s="31" t="s">
        <v>681</v>
      </c>
      <c r="G371" s="35" t="s">
        <v>682</v>
      </c>
      <c r="H371" s="18">
        <f>VLOOKUP('Resumen '!F371,'[1]2009'!$E$12:$G$369,3,FALSE)</f>
        <v>0</v>
      </c>
      <c r="I371" s="18">
        <f>VLOOKUP(F371,'[1]2010'!$E$12:$G$388,3,FALSE)</f>
        <v>0</v>
      </c>
      <c r="J371" s="18">
        <f>VLOOKUP(F371,'[1]2011'!$F$13:$H$385,3,FALSE)</f>
        <v>0</v>
      </c>
      <c r="K371" s="18">
        <f>VLOOKUP(F371,'[1]2012'!$E$12:$G$410,3,FALSE)</f>
        <v>0</v>
      </c>
      <c r="L371" s="18">
        <f>VLOOKUP(F371,'[1]2013'!$F$13:$H$411,3,FALSE)</f>
        <v>0</v>
      </c>
      <c r="M371" s="18">
        <f>VLOOKUP(F371,'[1]2014'!$F$13:$K$410,6,FALSE)</f>
        <v>0</v>
      </c>
      <c r="N371" s="23">
        <f>VLOOKUP(F371,'[1]2015-2016'!$F$13:$J$413,5,FALSE)</f>
        <v>0</v>
      </c>
      <c r="O371" s="15">
        <f>VLOOKUP(F371,'[1]2015-2016'!$F$13:$M$414,8,FALSE)</f>
        <v>0</v>
      </c>
      <c r="T371" s="32">
        <v>0</v>
      </c>
      <c r="U371" s="1">
        <f t="shared" si="99"/>
        <v>0</v>
      </c>
      <c r="V371" s="33">
        <v>0</v>
      </c>
      <c r="W371" s="1">
        <f t="shared" si="100"/>
        <v>0</v>
      </c>
    </row>
    <row r="372" spans="1:23" outlineLevel="4">
      <c r="A372" s="1" t="e">
        <f t="shared" si="98"/>
        <v>#REF!</v>
      </c>
      <c r="B372" s="83"/>
      <c r="C372" s="50"/>
      <c r="D372" s="50"/>
      <c r="E372" s="58"/>
      <c r="F372" s="31" t="s">
        <v>683</v>
      </c>
      <c r="G372" s="35" t="s">
        <v>684</v>
      </c>
      <c r="H372" s="18">
        <v>0</v>
      </c>
      <c r="I372" s="18">
        <f>VLOOKUP(F372,'[1]2010'!$E$12:$G$388,3,FALSE)</f>
        <v>0</v>
      </c>
      <c r="J372" s="18">
        <v>0</v>
      </c>
      <c r="K372" s="18">
        <f>VLOOKUP(F372,'[1]2012'!$E$12:$G$410,3,FALSE)</f>
        <v>0</v>
      </c>
      <c r="L372" s="18">
        <v>0</v>
      </c>
      <c r="M372" s="18">
        <f>VLOOKUP(F372,'[1]2014'!$F$13:$K$410,6,FALSE)</f>
        <v>0</v>
      </c>
      <c r="N372" s="23">
        <f>VLOOKUP(F372,'[1]2015-2016'!$F$13:$J$413,5,FALSE)</f>
        <v>0</v>
      </c>
      <c r="O372" s="15">
        <f>VLOOKUP(F372,'[1]2015-2016'!$F$13:$M$414,8,FALSE)</f>
        <v>0</v>
      </c>
      <c r="T372" s="32">
        <v>0</v>
      </c>
      <c r="U372" s="1">
        <f t="shared" si="99"/>
        <v>0</v>
      </c>
      <c r="V372" s="33">
        <v>0</v>
      </c>
      <c r="W372" s="1">
        <f t="shared" si="100"/>
        <v>0</v>
      </c>
    </row>
    <row r="373" spans="1:23" outlineLevel="4">
      <c r="A373" s="1" t="e">
        <f t="shared" si="98"/>
        <v>#REF!</v>
      </c>
      <c r="B373" s="83"/>
      <c r="C373" s="50"/>
      <c r="D373" s="50"/>
      <c r="E373" s="58"/>
      <c r="F373" s="31" t="s">
        <v>685</v>
      </c>
      <c r="G373" s="35" t="s">
        <v>686</v>
      </c>
      <c r="H373" s="18">
        <f>VLOOKUP('Resumen '!F373,'[1]2009'!$E$12:$G$369,3,FALSE)</f>
        <v>0</v>
      </c>
      <c r="I373" s="18">
        <f>VLOOKUP(F373,'[1]2010'!$E$12:$G$388,3,FALSE)</f>
        <v>0</v>
      </c>
      <c r="J373" s="18">
        <f>VLOOKUP(F373,'[1]2011'!$F$13:$H$385,3,FALSE)</f>
        <v>0</v>
      </c>
      <c r="K373" s="18">
        <f>VLOOKUP(F373,'[1]2012'!$E$12:$G$410,3,FALSE)</f>
        <v>0</v>
      </c>
      <c r="L373" s="18">
        <f>VLOOKUP(F373,'[1]2013'!$F$13:$H$411,3,FALSE)</f>
        <v>0</v>
      </c>
      <c r="M373" s="18">
        <f>VLOOKUP(F373,'[1]2014'!$F$13:$K$410,6,FALSE)</f>
        <v>0</v>
      </c>
      <c r="N373" s="23">
        <f>VLOOKUP(F373,'[1]2015-2016'!$F$13:$J$413,5,FALSE)</f>
        <v>0</v>
      </c>
      <c r="O373" s="15">
        <f>VLOOKUP(F373,'[1]2015-2016'!$F$13:$M$414,8,FALSE)</f>
        <v>0</v>
      </c>
      <c r="T373" s="32">
        <v>0</v>
      </c>
      <c r="U373" s="1">
        <f t="shared" si="99"/>
        <v>0</v>
      </c>
      <c r="V373" s="33">
        <v>0</v>
      </c>
      <c r="W373" s="1">
        <f t="shared" si="100"/>
        <v>0</v>
      </c>
    </row>
    <row r="374" spans="1:23" outlineLevel="4">
      <c r="A374" s="1" t="e">
        <f t="shared" si="98"/>
        <v>#REF!</v>
      </c>
      <c r="B374" s="83"/>
      <c r="C374" s="50"/>
      <c r="D374" s="50"/>
      <c r="E374" s="58"/>
      <c r="F374" s="31" t="s">
        <v>687</v>
      </c>
      <c r="G374" s="35" t="s">
        <v>688</v>
      </c>
      <c r="H374" s="18">
        <f>VLOOKUP('Resumen '!F374,'[1]2009'!$E$12:$G$369,3,FALSE)</f>
        <v>20374.009804222649</v>
      </c>
      <c r="I374" s="18">
        <f>VLOOKUP(F374,'[1]2010'!$E$12:$G$388,3,FALSE)</f>
        <v>16326</v>
      </c>
      <c r="J374" s="18">
        <f>VLOOKUP(F374,'[1]2011'!$F$13:$H$385,3,FALSE)</f>
        <v>17571</v>
      </c>
      <c r="K374" s="18">
        <f>VLOOKUP(F374,'[1]2012'!$E$12:$G$410,3,FALSE)</f>
        <v>21070</v>
      </c>
      <c r="L374" s="18">
        <f>VLOOKUP(F374,'[1]2013'!$F$13:$H$411,3,FALSE)</f>
        <v>23675</v>
      </c>
      <c r="M374" s="18">
        <f>VLOOKUP(F374,'[1]2014'!$F$13:$K$410,6,FALSE)</f>
        <v>34517</v>
      </c>
      <c r="N374" s="23">
        <f>VLOOKUP(F374,'[1]2015-2016'!$F$13:$J$413,5,FALSE)</f>
        <v>49445</v>
      </c>
      <c r="O374" s="15">
        <f>VLOOKUP(F374,'[1]2015-2016'!$F$13:$M$414,8,FALSE)</f>
        <v>51323.91</v>
      </c>
      <c r="T374" s="32">
        <v>49445070</v>
      </c>
      <c r="U374" s="1">
        <f t="shared" si="99"/>
        <v>49445.07</v>
      </c>
      <c r="V374" s="33">
        <v>4944507</v>
      </c>
      <c r="W374" s="1">
        <f t="shared" si="100"/>
        <v>4944.5069999999996</v>
      </c>
    </row>
    <row r="375" spans="1:23" outlineLevel="4">
      <c r="A375" s="1" t="e">
        <f t="shared" si="98"/>
        <v>#REF!</v>
      </c>
      <c r="B375" s="83"/>
      <c r="C375" s="50"/>
      <c r="D375" s="50"/>
      <c r="E375" s="58"/>
      <c r="F375" s="31" t="s">
        <v>689</v>
      </c>
      <c r="G375" s="35" t="s">
        <v>690</v>
      </c>
      <c r="H375" s="18">
        <f>VLOOKUP('Resumen '!F375,'[1]2009'!$E$12:$G$369,3,FALSE)</f>
        <v>0</v>
      </c>
      <c r="I375" s="18">
        <f>VLOOKUP(F375,'[1]2010'!$E$12:$G$388,3,FALSE)</f>
        <v>0</v>
      </c>
      <c r="J375" s="18">
        <f>VLOOKUP(F375,'[1]2011'!$F$13:$H$385,3,FALSE)</f>
        <v>0</v>
      </c>
      <c r="K375" s="18">
        <f>VLOOKUP(F375,'[1]2012'!$E$12:$G$410,3,FALSE)</f>
        <v>0</v>
      </c>
      <c r="L375" s="18">
        <f>VLOOKUP(F375,'[1]2013'!$F$13:$H$411,3,FALSE)</f>
        <v>0</v>
      </c>
      <c r="M375" s="18">
        <f>VLOOKUP(F375,'[1]2014'!$F$13:$K$410,6,FALSE)</f>
        <v>0</v>
      </c>
      <c r="N375" s="23">
        <f>VLOOKUP(F375,'[1]2015-2016'!$F$13:$J$413,5,FALSE)</f>
        <v>0</v>
      </c>
      <c r="O375" s="15">
        <f>VLOOKUP(F375,'[1]2015-2016'!$F$13:$M$414,8,FALSE)</f>
        <v>0</v>
      </c>
      <c r="T375" s="32">
        <v>0</v>
      </c>
      <c r="U375" s="1">
        <f t="shared" si="99"/>
        <v>0</v>
      </c>
      <c r="V375" s="33">
        <v>0</v>
      </c>
      <c r="W375" s="1">
        <f t="shared" si="100"/>
        <v>0</v>
      </c>
    </row>
    <row r="376" spans="1:23" outlineLevel="4">
      <c r="A376" s="1" t="e">
        <f t="shared" si="98"/>
        <v>#REF!</v>
      </c>
      <c r="B376" s="83"/>
      <c r="C376" s="50"/>
      <c r="D376" s="50"/>
      <c r="E376" s="58"/>
      <c r="F376" s="31" t="s">
        <v>691</v>
      </c>
      <c r="G376" s="35" t="s">
        <v>692</v>
      </c>
      <c r="H376" s="18">
        <f>VLOOKUP('Resumen '!F376,'[1]2009'!$E$12:$G$369,3,FALSE)</f>
        <v>4144</v>
      </c>
      <c r="I376" s="18">
        <f>VLOOKUP(F376,'[1]2010'!$E$12:$G$388,3,FALSE)</f>
        <v>76182</v>
      </c>
      <c r="J376" s="18">
        <f>VLOOKUP(F376,'[1]2011'!$F$13:$H$385,3,FALSE)</f>
        <v>54961</v>
      </c>
      <c r="K376" s="18">
        <f>VLOOKUP(F376,'[1]2012'!$E$12:$G$410,3,FALSE)</f>
        <v>0</v>
      </c>
      <c r="L376" s="18">
        <f>VLOOKUP(F376,'[1]2013'!$F$13:$H$411,3,FALSE)</f>
        <v>0</v>
      </c>
      <c r="M376" s="18">
        <f>VLOOKUP(F376,'[1]2014'!$F$13:$K$410,6,FALSE)</f>
        <v>8565</v>
      </c>
      <c r="N376" s="23">
        <f>VLOOKUP(F376,'[1]2015-2016'!$F$13:$J$413,5,FALSE)</f>
        <v>56800</v>
      </c>
      <c r="O376" s="15">
        <f>VLOOKUP(F376,'[1]2015-2016'!$F$13:$M$414,8,FALSE)</f>
        <v>58958.400000000001</v>
      </c>
      <c r="T376" s="32">
        <v>12000000</v>
      </c>
      <c r="U376" s="1">
        <f t="shared" si="99"/>
        <v>12000</v>
      </c>
      <c r="V376" s="33">
        <v>2813332.6</v>
      </c>
      <c r="W376" s="1">
        <f t="shared" si="100"/>
        <v>2813.3326000000002</v>
      </c>
    </row>
    <row r="377" spans="1:23" outlineLevel="4">
      <c r="A377" s="1" t="e">
        <f t="shared" si="98"/>
        <v>#REF!</v>
      </c>
      <c r="B377" s="83"/>
      <c r="C377" s="50"/>
      <c r="D377" s="50"/>
      <c r="E377" s="58"/>
      <c r="F377" s="31" t="s">
        <v>693</v>
      </c>
      <c r="G377" s="35" t="s">
        <v>694</v>
      </c>
      <c r="H377" s="18">
        <f>VLOOKUP('Resumen '!F377,'[1]2009'!$E$12:$G$369,3,FALSE)</f>
        <v>0</v>
      </c>
      <c r="I377" s="18">
        <f>VLOOKUP(F377,'[1]2010'!$E$12:$G$388,3,FALSE)</f>
        <v>0</v>
      </c>
      <c r="J377" s="18">
        <f>VLOOKUP(F377,'[1]2011'!$F$13:$H$385,3,FALSE)</f>
        <v>0</v>
      </c>
      <c r="K377" s="18">
        <f>VLOOKUP(F377,'[1]2012'!$E$12:$G$410,3,FALSE)</f>
        <v>0</v>
      </c>
      <c r="L377" s="18">
        <f>VLOOKUP(F377,'[1]2013'!$F$13:$H$411,3,FALSE)</f>
        <v>0</v>
      </c>
      <c r="M377" s="18">
        <f>VLOOKUP(F377,'[1]2014'!$F$13:$K$410,6,FALSE)</f>
        <v>0</v>
      </c>
      <c r="N377" s="23">
        <f>VLOOKUP(F377,'[1]2015-2016'!$F$13:$J$413,5,FALSE)</f>
        <v>0</v>
      </c>
      <c r="O377" s="15">
        <f>VLOOKUP(F377,'[1]2015-2016'!$F$13:$M$414,8,FALSE)</f>
        <v>0</v>
      </c>
      <c r="T377" s="32">
        <v>0</v>
      </c>
      <c r="U377" s="1">
        <f t="shared" si="99"/>
        <v>0</v>
      </c>
      <c r="V377" s="33">
        <v>0</v>
      </c>
      <c r="W377" s="1">
        <f t="shared" si="100"/>
        <v>0</v>
      </c>
    </row>
    <row r="378" spans="1:23" outlineLevel="4">
      <c r="A378" s="1" t="e">
        <f t="shared" si="98"/>
        <v>#REF!</v>
      </c>
      <c r="B378" s="83"/>
      <c r="C378" s="50"/>
      <c r="D378" s="50"/>
      <c r="E378" s="58"/>
      <c r="F378" s="31" t="s">
        <v>306</v>
      </c>
      <c r="G378" s="35" t="s">
        <v>695</v>
      </c>
      <c r="H378" s="18">
        <v>0</v>
      </c>
      <c r="I378" s="18">
        <v>0</v>
      </c>
      <c r="J378" s="18">
        <f>VLOOKUP(F378,'[1]2011'!$F$13:$H$385,3,FALSE)</f>
        <v>0</v>
      </c>
      <c r="K378" s="18">
        <f>VLOOKUP(F378,'[1]2012'!$E$12:$G$410,3,FALSE)</f>
        <v>0</v>
      </c>
      <c r="L378" s="18">
        <f>VLOOKUP(F378,'[1]2013'!$F$13:$H$411,3,FALSE)</f>
        <v>0</v>
      </c>
      <c r="M378" s="18">
        <f>VLOOKUP(F378,'[1]2014'!$F$13:$K$410,6,FALSE)</f>
        <v>0</v>
      </c>
      <c r="N378" s="23">
        <f>VLOOKUP(F378,'[1]2015-2016'!$F$13:$J$413,5,FALSE)</f>
        <v>0</v>
      </c>
      <c r="O378" s="15">
        <f>VLOOKUP(F378,'[1]2015-2016'!$F$13:$M$414,8,FALSE)</f>
        <v>0</v>
      </c>
      <c r="T378" s="32">
        <v>0</v>
      </c>
      <c r="U378" s="1">
        <f t="shared" si="99"/>
        <v>0</v>
      </c>
      <c r="V378" s="33">
        <v>0</v>
      </c>
      <c r="W378" s="1">
        <f t="shared" si="100"/>
        <v>0</v>
      </c>
    </row>
    <row r="379" spans="1:23" outlineLevel="4">
      <c r="A379" s="1" t="e">
        <f t="shared" si="98"/>
        <v>#REF!</v>
      </c>
      <c r="B379" s="83"/>
      <c r="C379" s="50"/>
      <c r="D379" s="50"/>
      <c r="E379" s="58"/>
      <c r="F379" s="31" t="s">
        <v>696</v>
      </c>
      <c r="G379" s="35" t="s">
        <v>697</v>
      </c>
      <c r="H379" s="18">
        <v>0</v>
      </c>
      <c r="I379" s="18">
        <f>VLOOKUP(F379,'[1]2010'!$E$12:$G$388,3,FALSE)</f>
        <v>0</v>
      </c>
      <c r="J379" s="18">
        <f>VLOOKUP(F379,'[1]2011'!$F$13:$H$385,3,FALSE)</f>
        <v>0</v>
      </c>
      <c r="K379" s="18">
        <f>VLOOKUP(F379,'[1]2012'!$E$12:$G$410,3,FALSE)</f>
        <v>0</v>
      </c>
      <c r="L379" s="18">
        <f>VLOOKUP(F379,'[1]2013'!$F$13:$H$411,3,FALSE)</f>
        <v>0</v>
      </c>
      <c r="M379" s="18">
        <f>VLOOKUP(F379,'[1]2014'!$F$13:$K$410,6,FALSE)</f>
        <v>0</v>
      </c>
      <c r="N379" s="23">
        <f>VLOOKUP(F379,'[1]2015-2016'!$F$13:$J$413,5,FALSE)</f>
        <v>0</v>
      </c>
      <c r="O379" s="15">
        <f>VLOOKUP(F379,'[1]2015-2016'!$F$13:$M$414,8,FALSE)</f>
        <v>0</v>
      </c>
      <c r="T379" s="32">
        <v>0</v>
      </c>
      <c r="U379" s="1">
        <f t="shared" si="99"/>
        <v>0</v>
      </c>
      <c r="V379" s="33">
        <v>0</v>
      </c>
      <c r="W379" s="1">
        <f t="shared" si="100"/>
        <v>0</v>
      </c>
    </row>
    <row r="380" spans="1:23" outlineLevel="4">
      <c r="A380" s="1" t="e">
        <f t="shared" si="98"/>
        <v>#REF!</v>
      </c>
      <c r="B380" s="83"/>
      <c r="C380" s="50"/>
      <c r="D380" s="50"/>
      <c r="E380" s="58"/>
      <c r="F380" s="31" t="s">
        <v>698</v>
      </c>
      <c r="G380" s="35" t="s">
        <v>699</v>
      </c>
      <c r="H380" s="18">
        <v>0</v>
      </c>
      <c r="I380" s="18">
        <v>0</v>
      </c>
      <c r="J380" s="18">
        <f>VLOOKUP(F380,'[1]2011'!$F$13:$H$385,3,FALSE)</f>
        <v>0</v>
      </c>
      <c r="K380" s="18">
        <f>VLOOKUP(F380,'[1]2012'!$E$12:$G$410,3,FALSE)</f>
        <v>0</v>
      </c>
      <c r="L380" s="18">
        <f>VLOOKUP(F380,'[1]2013'!$F$13:$H$411,3,FALSE)</f>
        <v>0</v>
      </c>
      <c r="M380" s="18">
        <f>VLOOKUP(F380,'[1]2014'!$F$13:$K$410,6,FALSE)</f>
        <v>0</v>
      </c>
      <c r="N380" s="23">
        <f>VLOOKUP(F380,'[1]2015-2016'!$F$13:$J$413,5,FALSE)</f>
        <v>0</v>
      </c>
      <c r="O380" s="15">
        <f>VLOOKUP(F380,'[1]2015-2016'!$F$13:$M$414,8,FALSE)</f>
        <v>0</v>
      </c>
      <c r="T380" s="32">
        <v>0</v>
      </c>
      <c r="U380" s="1">
        <f t="shared" si="99"/>
        <v>0</v>
      </c>
      <c r="V380" s="33">
        <v>0</v>
      </c>
      <c r="W380" s="1">
        <f t="shared" si="100"/>
        <v>0</v>
      </c>
    </row>
    <row r="381" spans="1:23" outlineLevel="4">
      <c r="A381" s="1" t="e">
        <f t="shared" si="98"/>
        <v>#REF!</v>
      </c>
      <c r="B381" s="83"/>
      <c r="C381" s="50"/>
      <c r="D381" s="50"/>
      <c r="E381" s="58"/>
      <c r="F381" s="31" t="s">
        <v>700</v>
      </c>
      <c r="G381" s="35" t="s">
        <v>701</v>
      </c>
      <c r="H381" s="18">
        <v>0</v>
      </c>
      <c r="I381" s="18">
        <v>0</v>
      </c>
      <c r="J381" s="18">
        <v>0</v>
      </c>
      <c r="K381" s="18">
        <v>0</v>
      </c>
      <c r="L381" s="18">
        <v>0</v>
      </c>
      <c r="M381" s="18">
        <f>VLOOKUP(F381,'[1]2014'!$F$13:$K$410,6,FALSE)</f>
        <v>0</v>
      </c>
      <c r="N381" s="23">
        <f>VLOOKUP(F381,'[1]2015-2016'!$F$13:$J$413,5,FALSE)</f>
        <v>0</v>
      </c>
      <c r="O381" s="15">
        <f>VLOOKUP(F381,'[1]2015-2016'!$F$13:$M$414,8,FALSE)</f>
        <v>0</v>
      </c>
      <c r="T381" s="32">
        <v>0</v>
      </c>
      <c r="U381" s="1">
        <f t="shared" si="99"/>
        <v>0</v>
      </c>
      <c r="V381" s="33">
        <v>0</v>
      </c>
      <c r="W381" s="1">
        <f t="shared" si="100"/>
        <v>0</v>
      </c>
    </row>
    <row r="382" spans="1:23" outlineLevel="4">
      <c r="A382" s="1" t="e">
        <f t="shared" si="98"/>
        <v>#REF!</v>
      </c>
      <c r="B382" s="83"/>
      <c r="C382" s="50"/>
      <c r="D382" s="50"/>
      <c r="E382" s="58"/>
      <c r="F382" s="31" t="s">
        <v>702</v>
      </c>
      <c r="G382" s="35" t="s">
        <v>703</v>
      </c>
      <c r="H382" s="18">
        <v>0</v>
      </c>
      <c r="I382" s="18">
        <v>0</v>
      </c>
      <c r="J382" s="18">
        <v>0</v>
      </c>
      <c r="K382" s="18">
        <f>VLOOKUP(F382,'[1]2012'!$E$12:$G$410,3,FALSE)</f>
        <v>0</v>
      </c>
      <c r="L382" s="18">
        <f>VLOOKUP(F382,'[1]2013'!$F$13:$H$411,3,FALSE)</f>
        <v>0</v>
      </c>
      <c r="M382" s="18">
        <f>VLOOKUP(F382,'[1]2014'!$F$13:$K$410,6,FALSE)</f>
        <v>0</v>
      </c>
      <c r="N382" s="23">
        <f>VLOOKUP(F382,'[1]2015-2016'!$F$13:$J$413,5,FALSE)</f>
        <v>0</v>
      </c>
      <c r="O382" s="15">
        <f>VLOOKUP(F382,'[1]2015-2016'!$F$13:$M$414,8,FALSE)</f>
        <v>0</v>
      </c>
      <c r="T382" s="32">
        <v>0</v>
      </c>
      <c r="U382" s="1">
        <f t="shared" si="99"/>
        <v>0</v>
      </c>
      <c r="V382" s="33">
        <v>0</v>
      </c>
      <c r="W382" s="1">
        <f t="shared" si="100"/>
        <v>0</v>
      </c>
    </row>
    <row r="383" spans="1:23" outlineLevel="4">
      <c r="A383" s="1" t="e">
        <f t="shared" si="98"/>
        <v>#REF!</v>
      </c>
      <c r="B383" s="83"/>
      <c r="C383" s="50"/>
      <c r="D383" s="50"/>
      <c r="E383" s="58"/>
      <c r="F383" s="31" t="s">
        <v>704</v>
      </c>
      <c r="G383" s="35" t="s">
        <v>684</v>
      </c>
      <c r="H383" s="18">
        <v>0</v>
      </c>
      <c r="I383" s="18">
        <v>0</v>
      </c>
      <c r="J383" s="18">
        <v>0</v>
      </c>
      <c r="K383" s="18">
        <f>VLOOKUP(F383,'[1]2012'!$E$12:$G$410,3,FALSE)</f>
        <v>0</v>
      </c>
      <c r="L383" s="18">
        <f>VLOOKUP(F383,'[1]2013'!$F$13:$H$411,3,FALSE)</f>
        <v>0</v>
      </c>
      <c r="M383" s="18">
        <f>VLOOKUP(F383,'[1]2014'!$F$13:$K$410,6,FALSE)</f>
        <v>0</v>
      </c>
      <c r="N383" s="23">
        <f>VLOOKUP(F383,'[1]2015-2016'!$F$13:$J$413,5,FALSE)</f>
        <v>0</v>
      </c>
      <c r="O383" s="15">
        <f>VLOOKUP(F383,'[1]2015-2016'!$F$13:$M$414,8,FALSE)</f>
        <v>0</v>
      </c>
      <c r="T383" s="32" t="e">
        <f>VLOOKUP(R383,#REF!,7,FALSE)</f>
        <v>#REF!</v>
      </c>
      <c r="U383" s="1" t="e">
        <f t="shared" si="99"/>
        <v>#REF!</v>
      </c>
      <c r="V383" s="33">
        <f t="shared" si="101"/>
        <v>0</v>
      </c>
      <c r="W383" s="1">
        <f t="shared" si="100"/>
        <v>0</v>
      </c>
    </row>
    <row r="384" spans="1:23" outlineLevel="4">
      <c r="A384" s="1" t="e">
        <f t="shared" si="98"/>
        <v>#REF!</v>
      </c>
      <c r="B384" s="83"/>
      <c r="C384" s="50"/>
      <c r="D384" s="50"/>
      <c r="E384" s="58"/>
      <c r="F384" s="31" t="s">
        <v>705</v>
      </c>
      <c r="G384" s="35" t="s">
        <v>706</v>
      </c>
      <c r="H384" s="18">
        <v>0</v>
      </c>
      <c r="I384" s="18">
        <f>VLOOKUP(F384,'[1]2010'!$E$12:$G$388,3,FALSE)</f>
        <v>0</v>
      </c>
      <c r="J384" s="18">
        <v>0</v>
      </c>
      <c r="K384" s="18">
        <f>VLOOKUP(F384,'[1]2012'!$E$12:$G$410,3,FALSE)</f>
        <v>0</v>
      </c>
      <c r="L384" s="18">
        <f>VLOOKUP(F384,'[1]2013'!$F$13:$H$411,3,FALSE)</f>
        <v>0</v>
      </c>
      <c r="M384" s="18">
        <f>VLOOKUP(F384,'[1]2014'!$F$13:$K$410,6,FALSE)</f>
        <v>0</v>
      </c>
      <c r="N384" s="23">
        <f>VLOOKUP(F384,'[1]2015-2016'!$F$13:$J$413,5,FALSE)</f>
        <v>0</v>
      </c>
      <c r="O384" s="15">
        <f>VLOOKUP(F384,'[1]2015-2016'!$F$13:$M$414,8,FALSE)</f>
        <v>0</v>
      </c>
      <c r="T384" s="32">
        <v>0</v>
      </c>
      <c r="U384" s="1">
        <f t="shared" si="99"/>
        <v>0</v>
      </c>
      <c r="V384" s="33">
        <v>0</v>
      </c>
      <c r="W384" s="1">
        <f t="shared" si="100"/>
        <v>0</v>
      </c>
    </row>
    <row r="385" spans="1:23" outlineLevel="4">
      <c r="A385" s="1" t="e">
        <f t="shared" si="98"/>
        <v>#REF!</v>
      </c>
      <c r="B385" s="83"/>
      <c r="C385" s="50"/>
      <c r="D385" s="50"/>
      <c r="E385" s="58"/>
      <c r="F385" s="49" t="s">
        <v>707</v>
      </c>
      <c r="G385" s="51" t="s">
        <v>708</v>
      </c>
      <c r="H385" s="18">
        <v>0</v>
      </c>
      <c r="I385" s="18">
        <v>0</v>
      </c>
      <c r="J385" s="18">
        <v>0</v>
      </c>
      <c r="K385" s="18">
        <v>0</v>
      </c>
      <c r="L385" s="18">
        <v>0</v>
      </c>
      <c r="M385" s="18">
        <f>VLOOKUP(F385,'[1]2014'!$F$13:$K$410,6,FALSE)</f>
        <v>0</v>
      </c>
      <c r="N385" s="23">
        <f>VLOOKUP(F385,'[1]2015-2016'!$F$13:$J$413,5,FALSE)</f>
        <v>0</v>
      </c>
      <c r="O385" s="15">
        <f>VLOOKUP(F385,'[1]2015-2016'!$F$13:$M$414,8,FALSE)</f>
        <v>0</v>
      </c>
      <c r="T385" s="32">
        <v>0</v>
      </c>
      <c r="U385" s="1">
        <f t="shared" si="99"/>
        <v>0</v>
      </c>
      <c r="V385" s="33">
        <v>0</v>
      </c>
      <c r="W385" s="1">
        <f t="shared" si="100"/>
        <v>0</v>
      </c>
    </row>
    <row r="386" spans="1:23" outlineLevel="4">
      <c r="A386" s="1" t="e">
        <f t="shared" si="98"/>
        <v>#REF!</v>
      </c>
      <c r="B386" s="83"/>
      <c r="C386" s="50"/>
      <c r="D386" s="50"/>
      <c r="E386" s="58"/>
      <c r="F386" s="49" t="s">
        <v>698</v>
      </c>
      <c r="G386" s="50" t="s">
        <v>709</v>
      </c>
      <c r="H386" s="18">
        <v>0</v>
      </c>
      <c r="I386" s="18">
        <v>0</v>
      </c>
      <c r="J386" s="18">
        <f>VLOOKUP(F386,'[1]2011'!$F$13:$H$385,3,FALSE)</f>
        <v>0</v>
      </c>
      <c r="K386" s="18">
        <f>VLOOKUP(F386,'[1]2012'!$E$12:$G$410,3,FALSE)</f>
        <v>0</v>
      </c>
      <c r="L386" s="18">
        <f>VLOOKUP(F386,'[1]2013'!$F$13:$H$411,3,FALSE)</f>
        <v>0</v>
      </c>
      <c r="M386" s="18">
        <f>VLOOKUP(F386,'[1]2014'!$F$13:$K$410,6,FALSE)</f>
        <v>0</v>
      </c>
      <c r="N386" s="23">
        <f>VLOOKUP(F386,'[1]2015-2016'!$F$13:$J$413,5,FALSE)</f>
        <v>0</v>
      </c>
      <c r="O386" s="15">
        <f>VLOOKUP(F386,'[1]2015-2016'!$F$13:$M$414,8,FALSE)</f>
        <v>0</v>
      </c>
      <c r="T386" s="32">
        <v>0</v>
      </c>
      <c r="U386" s="1">
        <f t="shared" si="99"/>
        <v>0</v>
      </c>
      <c r="V386" s="33">
        <v>0</v>
      </c>
      <c r="W386" s="1">
        <f t="shared" si="100"/>
        <v>0</v>
      </c>
    </row>
    <row r="387" spans="1:23" outlineLevel="4">
      <c r="A387" s="1" t="e">
        <f t="shared" si="98"/>
        <v>#REF!</v>
      </c>
      <c r="B387" s="16"/>
      <c r="C387" s="17"/>
      <c r="D387" s="17"/>
      <c r="E387" s="18"/>
      <c r="F387" s="31"/>
      <c r="G387" s="41" t="s">
        <v>710</v>
      </c>
      <c r="H387" s="19">
        <f t="shared" ref="H387:O387" si="102">SUM(H388:H410)</f>
        <v>17531770.941274472</v>
      </c>
      <c r="I387" s="19">
        <f t="shared" si="102"/>
        <v>19902454</v>
      </c>
      <c r="J387" s="19">
        <f t="shared" si="102"/>
        <v>19005293</v>
      </c>
      <c r="K387" s="19">
        <f t="shared" si="102"/>
        <v>20565228</v>
      </c>
      <c r="L387" s="19">
        <f t="shared" si="102"/>
        <v>21400011</v>
      </c>
      <c r="M387" s="19">
        <f t="shared" si="102"/>
        <v>22834237</v>
      </c>
      <c r="N387" s="19">
        <f t="shared" si="102"/>
        <v>24235190.020999998</v>
      </c>
      <c r="O387" s="26">
        <f t="shared" si="102"/>
        <v>24930128.061999999</v>
      </c>
      <c r="T387" s="32">
        <v>0</v>
      </c>
      <c r="U387" s="1">
        <f t="shared" si="99"/>
        <v>0</v>
      </c>
      <c r="V387" s="33">
        <v>0</v>
      </c>
      <c r="W387" s="1">
        <f t="shared" si="100"/>
        <v>0</v>
      </c>
    </row>
    <row r="388" spans="1:23" outlineLevel="4">
      <c r="A388" s="1" t="e">
        <f t="shared" si="98"/>
        <v>#REF!</v>
      </c>
      <c r="B388" s="16"/>
      <c r="C388" s="17"/>
      <c r="D388" s="17"/>
      <c r="E388" s="18"/>
      <c r="F388" s="97" t="s">
        <v>711</v>
      </c>
      <c r="G388" s="98" t="s">
        <v>712</v>
      </c>
      <c r="H388" s="18">
        <f>VLOOKUP('Resumen '!F388,'[1]2009'!$E$12:$G$369,3,FALSE)</f>
        <v>8956119</v>
      </c>
      <c r="I388" s="18">
        <f>VLOOKUP(F388,'[1]2010'!$E$12:$G$388,3,FALSE)</f>
        <v>9089114</v>
      </c>
      <c r="J388" s="18">
        <f>VLOOKUP(F388,'[1]2011'!$F$13:$H$385,3,FALSE)</f>
        <v>9293049</v>
      </c>
      <c r="K388" s="18">
        <f>VLOOKUP(F388,'[1]2012'!$E$12:$G$410,3,FALSE)</f>
        <v>9502231</v>
      </c>
      <c r="L388" s="18">
        <f>VLOOKUP(F388,'[1]2013'!$F$13:$H$411,3,FALSE)</f>
        <v>9427681</v>
      </c>
      <c r="M388" s="18">
        <f>VLOOKUP(F388,'[1]2014'!$F$13:$K$410,6,FALSE)</f>
        <v>7839616</v>
      </c>
      <c r="N388" s="23">
        <f>VLOOKUP(F388,'[1]2015-2016'!$F$13:$J$413,5,FALSE)</f>
        <v>7875126.5839999998</v>
      </c>
      <c r="O388" s="15">
        <f>VLOOKUP(F388,'[1]2015-2016'!$F$13:$M$414,8,FALSE)</f>
        <v>7855344</v>
      </c>
      <c r="T388" s="32">
        <v>0</v>
      </c>
      <c r="U388" s="1">
        <f t="shared" si="99"/>
        <v>0</v>
      </c>
      <c r="V388" s="33">
        <v>0</v>
      </c>
      <c r="W388" s="1">
        <f t="shared" si="100"/>
        <v>0</v>
      </c>
    </row>
    <row r="389" spans="1:23" outlineLevel="4">
      <c r="A389" s="1" t="e">
        <f t="shared" si="98"/>
        <v>#REF!</v>
      </c>
      <c r="B389" s="16"/>
      <c r="C389" s="17"/>
      <c r="D389" s="17"/>
      <c r="E389" s="18"/>
      <c r="F389" s="97" t="s">
        <v>713</v>
      </c>
      <c r="G389" s="98" t="s">
        <v>714</v>
      </c>
      <c r="H389" s="18">
        <f>VLOOKUP('Resumen '!F389,'[1]2009'!$E$12:$G$369,3,FALSE)</f>
        <v>5851584</v>
      </c>
      <c r="I389" s="18">
        <f>VLOOKUP(F389,'[1]2010'!$E$12:$G$388,3,FALSE)</f>
        <v>6922830</v>
      </c>
      <c r="J389" s="18">
        <f>VLOOKUP(F389,'[1]2011'!$F$13:$H$385,3,FALSE)</f>
        <v>7234652</v>
      </c>
      <c r="K389" s="18">
        <f>VLOOKUP(F389,'[1]2012'!$E$12:$G$410,3,FALSE)</f>
        <v>8592828</v>
      </c>
      <c r="L389" s="18">
        <f>VLOOKUP(F389,'[1]2013'!$F$13:$H$411,3,FALSE)</f>
        <v>9174911</v>
      </c>
      <c r="M389" s="18">
        <f>VLOOKUP(F389,'[1]2014'!$F$13:$K$410,6,FALSE)</f>
        <v>9663840</v>
      </c>
      <c r="N389" s="23">
        <f>VLOOKUP(F389,'[1]2015-2016'!$F$13:$J$413,5,FALSE)</f>
        <v>11096547</v>
      </c>
      <c r="O389" s="15">
        <f>VLOOKUP(F389,'[1]2015-2016'!$F$13:$M$414,8,FALSE)</f>
        <v>11302174</v>
      </c>
      <c r="T389" s="32">
        <v>0</v>
      </c>
      <c r="U389" s="1">
        <f t="shared" si="99"/>
        <v>0</v>
      </c>
      <c r="V389" s="33">
        <v>0</v>
      </c>
      <c r="W389" s="1">
        <f t="shared" si="100"/>
        <v>0</v>
      </c>
    </row>
    <row r="390" spans="1:23" outlineLevel="4">
      <c r="A390" s="1" t="e">
        <f t="shared" si="98"/>
        <v>#REF!</v>
      </c>
      <c r="B390" s="16"/>
      <c r="C390" s="17"/>
      <c r="D390" s="17"/>
      <c r="E390" s="18"/>
      <c r="F390" s="97" t="s">
        <v>715</v>
      </c>
      <c r="G390" s="98" t="s">
        <v>716</v>
      </c>
      <c r="H390" s="18">
        <f>VLOOKUP('Resumen '!F390,'[1]2009'!$E$12:$G$369,3,FALSE)</f>
        <v>288824</v>
      </c>
      <c r="I390" s="18">
        <f>VLOOKUP(F390,'[1]2010'!$E$12:$G$388,3,FALSE)</f>
        <v>309009</v>
      </c>
      <c r="J390" s="18">
        <f>VLOOKUP(F390,'[1]2011'!$F$13:$H$385,3,FALSE)</f>
        <v>390283</v>
      </c>
      <c r="K390" s="18">
        <f>VLOOKUP(F390,'[1]2012'!$E$12:$G$410,3,FALSE)</f>
        <v>432421</v>
      </c>
      <c r="L390" s="18">
        <f>VLOOKUP(F390,'[1]2013'!$F$13:$H$411,3,FALSE)</f>
        <v>660560</v>
      </c>
      <c r="M390" s="18">
        <f>VLOOKUP(F390,'[1]2014'!$F$13:$K$410,6,FALSE)</f>
        <v>847776</v>
      </c>
      <c r="N390" s="23">
        <f>VLOOKUP(F390,'[1]2015-2016'!$F$13:$J$413,5,FALSE)</f>
        <v>419008</v>
      </c>
      <c r="O390" s="15">
        <f>VLOOKUP(F390,'[1]2015-2016'!$F$13:$M$414,8,FALSE)</f>
        <v>516626</v>
      </c>
      <c r="T390" s="32">
        <v>0</v>
      </c>
      <c r="U390" s="1">
        <f t="shared" si="99"/>
        <v>0</v>
      </c>
      <c r="V390" s="33">
        <v>0</v>
      </c>
      <c r="W390" s="1">
        <f t="shared" si="100"/>
        <v>0</v>
      </c>
    </row>
    <row r="391" spans="1:23" outlineLevel="4">
      <c r="A391" s="1" t="e">
        <f t="shared" si="98"/>
        <v>#REF!</v>
      </c>
      <c r="B391" s="16"/>
      <c r="C391" s="17"/>
      <c r="D391" s="17"/>
      <c r="E391" s="18"/>
      <c r="F391" s="97" t="s">
        <v>717</v>
      </c>
      <c r="G391" s="98" t="s">
        <v>718</v>
      </c>
      <c r="H391" s="18">
        <f>VLOOKUP('Resumen '!F391,'[1]2009'!$E$12:$G$369,3,FALSE)</f>
        <v>342994</v>
      </c>
      <c r="I391" s="18">
        <f>VLOOKUP(F391,'[1]2010'!$E$12:$G$388,3,FALSE)</f>
        <v>344419</v>
      </c>
      <c r="J391" s="18">
        <f>VLOOKUP(F391,'[1]2011'!$F$13:$H$385,3,FALSE)</f>
        <v>350649</v>
      </c>
      <c r="K391" s="18">
        <f>VLOOKUP(F391,'[1]2012'!$E$12:$G$410,3,FALSE)</f>
        <v>373785</v>
      </c>
      <c r="L391" s="18">
        <f>VLOOKUP(F391,'[1]2013'!$F$13:$H$411,3,FALSE)</f>
        <v>385635</v>
      </c>
      <c r="M391" s="18">
        <f>VLOOKUP(F391,'[1]2014'!$F$13:$K$410,6,FALSE)</f>
        <v>344800</v>
      </c>
      <c r="N391" s="23">
        <f>VLOOKUP(F391,'[1]2015-2016'!$F$13:$J$413,5,FALSE)</f>
        <v>300809</v>
      </c>
      <c r="O391" s="15">
        <f>VLOOKUP(F391,'[1]2015-2016'!$F$13:$M$414,8,FALSE)</f>
        <v>157312</v>
      </c>
      <c r="T391" s="32">
        <v>0</v>
      </c>
      <c r="U391" s="1">
        <f t="shared" si="99"/>
        <v>0</v>
      </c>
      <c r="V391" s="33">
        <v>0</v>
      </c>
      <c r="W391" s="1">
        <f t="shared" si="100"/>
        <v>0</v>
      </c>
    </row>
    <row r="392" spans="1:23" outlineLevel="4">
      <c r="A392" s="1" t="e">
        <f t="shared" si="98"/>
        <v>#REF!</v>
      </c>
      <c r="B392" s="16"/>
      <c r="C392" s="17"/>
      <c r="D392" s="17"/>
      <c r="E392" s="18"/>
      <c r="F392" s="95" t="s">
        <v>719</v>
      </c>
      <c r="G392" s="98" t="s">
        <v>720</v>
      </c>
      <c r="H392" s="18">
        <v>210090</v>
      </c>
      <c r="I392" s="18">
        <v>302778</v>
      </c>
      <c r="J392" s="18">
        <v>315495</v>
      </c>
      <c r="K392" s="18">
        <f>VLOOKUP(F392,'[1]2012'!$E$12:$G$410,3,FALSE)</f>
        <v>297105</v>
      </c>
      <c r="L392" s="18">
        <f>VLOOKUP(F392,'[1]2013'!$F$13:$H$411,3,FALSE)</f>
        <v>311960</v>
      </c>
      <c r="M392" s="18">
        <f>VLOOKUP(F392,'[1]2014'!$F$13:$K$410,6,FALSE)</f>
        <v>446960</v>
      </c>
      <c r="N392" s="23">
        <f>VLOOKUP(F392,'[1]2015-2016'!$F$13:$J$413,5,FALSE)</f>
        <v>576465.43700000003</v>
      </c>
      <c r="O392" s="15">
        <f>VLOOKUP(F392,'[1]2015-2016'!$F$13:$M$414,8,FALSE)</f>
        <v>532325</v>
      </c>
      <c r="T392" s="32">
        <v>0</v>
      </c>
      <c r="U392" s="1">
        <f t="shared" si="99"/>
        <v>0</v>
      </c>
      <c r="V392" s="33">
        <v>0</v>
      </c>
      <c r="W392" s="1">
        <f t="shared" si="100"/>
        <v>0</v>
      </c>
    </row>
    <row r="393" spans="1:23" outlineLevel="4">
      <c r="A393" s="1" t="e">
        <f t="shared" ref="A393:A456" si="103">+A392+1</f>
        <v>#REF!</v>
      </c>
      <c r="B393" s="16"/>
      <c r="C393" s="17"/>
      <c r="D393" s="17"/>
      <c r="E393" s="18"/>
      <c r="F393" s="49" t="s">
        <v>721</v>
      </c>
      <c r="G393" s="51" t="s">
        <v>722</v>
      </c>
      <c r="H393" s="18">
        <f>VLOOKUP('Resumen '!F393,'[1]2009'!$E$12:$G$369,3,FALSE)</f>
        <v>8364.8191017274476</v>
      </c>
      <c r="I393" s="18">
        <f>VLOOKUP(F393,'[1]2010'!$E$12:$G$388,3,FALSE)</f>
        <v>0</v>
      </c>
      <c r="J393" s="18">
        <f>VLOOKUP(F393,'[1]2011'!$F$13:$H$385,3,FALSE)</f>
        <v>0</v>
      </c>
      <c r="K393" s="18">
        <f>VLOOKUP(F393,'[1]2012'!$E$12:$G$410,3,FALSE)</f>
        <v>0</v>
      </c>
      <c r="L393" s="18">
        <f>VLOOKUP(F393,'[1]2013'!$F$13:$H$411,3,FALSE)</f>
        <v>0</v>
      </c>
      <c r="M393" s="18">
        <f>VLOOKUP(F393,'[1]2014'!$F$13:$K$410,6,FALSE)</f>
        <v>0</v>
      </c>
      <c r="N393" s="23">
        <f>VLOOKUP(F393,'[1]2015-2016'!$F$13:$J$413,5,FALSE)</f>
        <v>0</v>
      </c>
      <c r="O393" s="15">
        <f>VLOOKUP(F393,'[1]2015-2016'!$F$13:$M$414,8,FALSE)</f>
        <v>0</v>
      </c>
      <c r="T393" s="32">
        <v>0</v>
      </c>
      <c r="U393" s="1">
        <f t="shared" si="99"/>
        <v>0</v>
      </c>
      <c r="V393" s="33">
        <v>0</v>
      </c>
      <c r="W393" s="1">
        <f t="shared" si="100"/>
        <v>0</v>
      </c>
    </row>
    <row r="394" spans="1:23" outlineLevel="4">
      <c r="A394" s="1" t="e">
        <f t="shared" si="103"/>
        <v>#REF!</v>
      </c>
      <c r="B394" s="16"/>
      <c r="C394" s="17"/>
      <c r="D394" s="17"/>
      <c r="E394" s="18"/>
      <c r="F394" s="49"/>
      <c r="G394" s="99" t="s">
        <v>723</v>
      </c>
      <c r="H394" s="100">
        <v>544298.7963685221</v>
      </c>
      <c r="I394" s="100">
        <v>755975</v>
      </c>
      <c r="J394" s="101">
        <v>320711</v>
      </c>
      <c r="K394" s="102">
        <v>437063</v>
      </c>
      <c r="L394" s="103">
        <v>523196</v>
      </c>
      <c r="M394" s="104">
        <v>712514</v>
      </c>
      <c r="N394" s="105">
        <v>544521</v>
      </c>
      <c r="O394" s="106">
        <v>893721</v>
      </c>
      <c r="T394" s="32">
        <v>0</v>
      </c>
      <c r="U394" s="1">
        <f t="shared" si="99"/>
        <v>0</v>
      </c>
      <c r="V394" s="33">
        <v>0</v>
      </c>
      <c r="W394" s="1">
        <f t="shared" si="100"/>
        <v>0</v>
      </c>
    </row>
    <row r="395" spans="1:23" outlineLevel="4">
      <c r="A395" s="1" t="e">
        <f t="shared" si="103"/>
        <v>#REF!</v>
      </c>
      <c r="B395" s="16"/>
      <c r="C395" s="17"/>
      <c r="D395" s="17"/>
      <c r="E395" s="18"/>
      <c r="F395" s="49"/>
      <c r="G395" s="107" t="s">
        <v>724</v>
      </c>
      <c r="H395" s="18">
        <v>0</v>
      </c>
      <c r="I395" s="108">
        <v>527</v>
      </c>
      <c r="J395" s="18">
        <v>0</v>
      </c>
      <c r="K395" s="109">
        <v>2518</v>
      </c>
      <c r="L395" s="110">
        <v>0</v>
      </c>
      <c r="M395" s="111">
        <v>3410</v>
      </c>
      <c r="N395" s="112">
        <v>3935</v>
      </c>
      <c r="O395" s="113">
        <v>3990.09</v>
      </c>
      <c r="T395" s="32">
        <v>1369891250</v>
      </c>
      <c r="U395" s="1">
        <f t="shared" ref="U395:U458" si="104">T395/1000</f>
        <v>1369891.25</v>
      </c>
      <c r="V395" s="33">
        <v>324300348</v>
      </c>
      <c r="W395" s="1">
        <f t="shared" ref="W395:W458" si="105">V395/1000</f>
        <v>324300.348</v>
      </c>
    </row>
    <row r="396" spans="1:23" outlineLevel="4">
      <c r="A396" s="1" t="e">
        <f t="shared" si="103"/>
        <v>#REF!</v>
      </c>
      <c r="B396" s="16"/>
      <c r="C396" s="17"/>
      <c r="D396" s="17"/>
      <c r="E396" s="18"/>
      <c r="F396" s="49"/>
      <c r="G396" s="107" t="s">
        <v>725</v>
      </c>
      <c r="H396" s="18">
        <v>0</v>
      </c>
      <c r="I396" s="108">
        <f>6600+75759</f>
        <v>82359</v>
      </c>
      <c r="J396" s="18">
        <v>0</v>
      </c>
      <c r="K396" s="109">
        <v>82569</v>
      </c>
      <c r="L396" s="110">
        <v>90000</v>
      </c>
      <c r="M396" s="111">
        <v>83971</v>
      </c>
      <c r="N396" s="112">
        <v>254702</v>
      </c>
      <c r="O396" s="113">
        <v>258267.82800000001</v>
      </c>
      <c r="T396" s="32">
        <v>239918602</v>
      </c>
      <c r="U396" s="1">
        <f t="shared" si="104"/>
        <v>239918.60200000001</v>
      </c>
      <c r="V396" s="33">
        <v>25191860.199999999</v>
      </c>
      <c r="W396" s="1">
        <f t="shared" si="105"/>
        <v>25191.860199999999</v>
      </c>
    </row>
    <row r="397" spans="1:23" outlineLevel="4">
      <c r="A397" s="1" t="e">
        <f t="shared" si="103"/>
        <v>#REF!</v>
      </c>
      <c r="B397" s="16"/>
      <c r="C397" s="17"/>
      <c r="D397" s="17"/>
      <c r="E397" s="18"/>
      <c r="F397" s="49"/>
      <c r="G397" s="114" t="s">
        <v>726</v>
      </c>
      <c r="H397" s="18">
        <v>600000</v>
      </c>
      <c r="I397" s="18">
        <v>0</v>
      </c>
      <c r="J397" s="18">
        <v>0</v>
      </c>
      <c r="K397" s="109">
        <v>0</v>
      </c>
      <c r="L397" s="110">
        <v>0</v>
      </c>
      <c r="M397" s="18">
        <v>0</v>
      </c>
      <c r="N397" s="115">
        <v>0</v>
      </c>
      <c r="O397" s="15">
        <v>0</v>
      </c>
      <c r="T397" s="116">
        <v>0</v>
      </c>
      <c r="U397" s="1">
        <f t="shared" si="104"/>
        <v>0</v>
      </c>
      <c r="V397" s="117">
        <v>0</v>
      </c>
      <c r="W397" s="1">
        <f t="shared" si="105"/>
        <v>0</v>
      </c>
    </row>
    <row r="398" spans="1:23" outlineLevel="4">
      <c r="A398" s="1" t="e">
        <f t="shared" si="103"/>
        <v>#REF!</v>
      </c>
      <c r="B398" s="16"/>
      <c r="C398" s="17"/>
      <c r="D398" s="17"/>
      <c r="E398" s="18"/>
      <c r="F398" s="49" t="s">
        <v>727</v>
      </c>
      <c r="G398" s="51" t="s">
        <v>728</v>
      </c>
      <c r="H398" s="101">
        <f>VLOOKUP('Resumen '!F398,'[1]2009'!$E$12:$G$369,3,FALSE)</f>
        <v>0</v>
      </c>
      <c r="I398" s="101">
        <f>VLOOKUP(F398,'[1]2010'!$E$12:$G$388,3,FALSE)</f>
        <v>-192284</v>
      </c>
      <c r="J398" s="101">
        <f>VLOOKUP(F398,'[1]2011'!$F$13:$H$385,3,FALSE)</f>
        <v>-192490</v>
      </c>
      <c r="K398" s="118">
        <v>-250302</v>
      </c>
      <c r="L398" s="119">
        <v>-256815</v>
      </c>
      <c r="M398" s="120">
        <v>-270136</v>
      </c>
      <c r="N398" s="23">
        <f>VLOOKUP(F398,'[1]2015-2016'!$F$13:$J$413,5,FALSE)</f>
        <v>-278719</v>
      </c>
      <c r="O398" s="121">
        <f>VLOOKUP(F398,'[1]2015-2016'!$F$13:$M$414,8,FALSE)</f>
        <v>-289310.32199999999</v>
      </c>
      <c r="T398" s="32">
        <v>0</v>
      </c>
      <c r="U398" s="1">
        <f t="shared" si="104"/>
        <v>0</v>
      </c>
      <c r="V398" s="33">
        <v>0</v>
      </c>
      <c r="W398" s="1">
        <f t="shared" si="105"/>
        <v>0</v>
      </c>
    </row>
    <row r="399" spans="1:23" outlineLevel="4">
      <c r="A399" s="1" t="e">
        <f t="shared" si="103"/>
        <v>#REF!</v>
      </c>
      <c r="B399" s="16"/>
      <c r="C399" s="17"/>
      <c r="D399" s="17"/>
      <c r="E399" s="18"/>
      <c r="F399" s="49" t="s">
        <v>729</v>
      </c>
      <c r="G399" s="51" t="s">
        <v>730</v>
      </c>
      <c r="H399" s="18">
        <v>0</v>
      </c>
      <c r="I399" s="18">
        <v>0</v>
      </c>
      <c r="J399" s="18">
        <v>0</v>
      </c>
      <c r="K399" s="122">
        <v>-337360</v>
      </c>
      <c r="L399" s="123">
        <v>-302714</v>
      </c>
      <c r="M399" s="124">
        <v>-273657</v>
      </c>
      <c r="N399" s="23">
        <f>VLOOKUP(F399,'[1]2015-2016'!$F$13:$J$413,5,FALSE)</f>
        <v>-255566</v>
      </c>
      <c r="O399" s="15">
        <f>VLOOKUP(F399,'[1]2015-2016'!$F$13:$M$414,8,FALSE)</f>
        <v>-265277.50800000003</v>
      </c>
      <c r="T399" s="32">
        <v>0</v>
      </c>
      <c r="U399" s="1">
        <f t="shared" si="104"/>
        <v>0</v>
      </c>
      <c r="V399" s="33">
        <v>0</v>
      </c>
      <c r="W399" s="1">
        <f t="shared" si="105"/>
        <v>0</v>
      </c>
    </row>
    <row r="400" spans="1:23" outlineLevel="4">
      <c r="A400" s="1" t="e">
        <f t="shared" si="103"/>
        <v>#REF!</v>
      </c>
      <c r="B400" s="16"/>
      <c r="C400" s="17"/>
      <c r="D400" s="17"/>
      <c r="E400" s="18"/>
      <c r="F400" s="49" t="s">
        <v>731</v>
      </c>
      <c r="G400" s="51" t="s">
        <v>732</v>
      </c>
      <c r="H400" s="18">
        <v>0</v>
      </c>
      <c r="I400" s="18">
        <f>VLOOKUP(F400,'[1]2010'!$E$12:$G$388,3,FALSE)</f>
        <v>0</v>
      </c>
      <c r="J400" s="18">
        <f>VLOOKUP(F400,'[1]2011'!$F$13:$H$385,3,FALSE)</f>
        <v>0</v>
      </c>
      <c r="K400" s="18">
        <v>0</v>
      </c>
      <c r="L400" s="18">
        <f>VLOOKUP(F400,'[1]2013'!$F$13:$H$411,3,FALSE)</f>
        <v>0</v>
      </c>
      <c r="M400" s="18">
        <f>VLOOKUP(F400,'[1]2014'!$F$13:$K$410,6,FALSE)</f>
        <v>0</v>
      </c>
      <c r="N400" s="23">
        <f>VLOOKUP(F400,'[1]2015-2016'!$F$13:$J$413,5,FALSE)</f>
        <v>0</v>
      </c>
      <c r="O400" s="15">
        <f>VLOOKUP(F400,'[1]2015-2016'!$F$13:$M$414,8,FALSE)</f>
        <v>0</v>
      </c>
      <c r="T400" s="32">
        <v>0</v>
      </c>
      <c r="U400" s="1">
        <f t="shared" si="104"/>
        <v>0</v>
      </c>
      <c r="V400" s="33">
        <v>0</v>
      </c>
      <c r="W400" s="1">
        <f t="shared" si="105"/>
        <v>0</v>
      </c>
    </row>
    <row r="401" spans="1:23" outlineLevel="4">
      <c r="A401" s="1" t="e">
        <f t="shared" si="103"/>
        <v>#REF!</v>
      </c>
      <c r="B401" s="16"/>
      <c r="C401" s="17"/>
      <c r="D401" s="17"/>
      <c r="E401" s="18"/>
      <c r="F401" s="49" t="s">
        <v>733</v>
      </c>
      <c r="G401" s="51" t="s">
        <v>734</v>
      </c>
      <c r="H401" s="18">
        <v>0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23">
        <f>VLOOKUP(F401,'[1]2015-2016'!$F$13:$J$413,5,FALSE)</f>
        <v>0</v>
      </c>
      <c r="O401" s="15">
        <f>VLOOKUP(F401,'[1]2015-2016'!$F$13:$M$414,8,FALSE)</f>
        <v>0</v>
      </c>
      <c r="T401" s="32">
        <v>0</v>
      </c>
      <c r="U401" s="1">
        <f t="shared" si="104"/>
        <v>0</v>
      </c>
      <c r="V401" s="33">
        <v>0</v>
      </c>
      <c r="W401" s="1">
        <f t="shared" si="105"/>
        <v>0</v>
      </c>
    </row>
    <row r="402" spans="1:23" outlineLevel="4">
      <c r="A402" s="1" t="e">
        <f t="shared" si="103"/>
        <v>#REF!</v>
      </c>
      <c r="B402" s="16"/>
      <c r="C402" s="17"/>
      <c r="D402" s="17"/>
      <c r="E402" s="18"/>
      <c r="F402" s="31" t="s">
        <v>735</v>
      </c>
      <c r="G402" s="51" t="s">
        <v>736</v>
      </c>
      <c r="H402" s="18">
        <v>0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23">
        <f>VLOOKUP(F402,'[1]2015-2016'!$F$13:$J$413,5,FALSE)</f>
        <v>0</v>
      </c>
      <c r="O402" s="15">
        <v>0</v>
      </c>
      <c r="T402" s="32">
        <v>0</v>
      </c>
      <c r="U402" s="1">
        <f t="shared" si="104"/>
        <v>0</v>
      </c>
      <c r="V402" s="33">
        <v>0</v>
      </c>
      <c r="W402" s="1">
        <f t="shared" si="105"/>
        <v>0</v>
      </c>
    </row>
    <row r="403" spans="1:23" outlineLevel="4">
      <c r="A403" s="1" t="e">
        <f t="shared" si="103"/>
        <v>#REF!</v>
      </c>
      <c r="B403" s="16"/>
      <c r="C403" s="17"/>
      <c r="D403" s="17"/>
      <c r="E403" s="18"/>
      <c r="F403" s="49" t="s">
        <v>737</v>
      </c>
      <c r="G403" s="51" t="s">
        <v>738</v>
      </c>
      <c r="H403" s="18">
        <v>0</v>
      </c>
      <c r="I403" s="18">
        <v>0</v>
      </c>
      <c r="J403" s="18">
        <v>0</v>
      </c>
      <c r="K403" s="18">
        <v>0</v>
      </c>
      <c r="L403" s="18">
        <v>0</v>
      </c>
      <c r="M403" s="18">
        <f>VLOOKUP(F403,'[1]2014'!$F$13:$K$410,6,FALSE)</f>
        <v>0</v>
      </c>
      <c r="N403" s="23">
        <f>VLOOKUP(F403,'[1]2015-2016'!$F$13:$J$413,5,FALSE)</f>
        <v>0</v>
      </c>
      <c r="O403" s="15">
        <f>VLOOKUP(F403,'[1]2015-2016'!$F$13:$M$414,8,FALSE)</f>
        <v>0</v>
      </c>
      <c r="T403" s="32">
        <v>0</v>
      </c>
      <c r="U403" s="1">
        <f t="shared" si="104"/>
        <v>0</v>
      </c>
      <c r="V403" s="33">
        <v>0</v>
      </c>
      <c r="W403" s="1">
        <f t="shared" si="105"/>
        <v>0</v>
      </c>
    </row>
    <row r="404" spans="1:23" outlineLevel="4">
      <c r="A404" s="1" t="e">
        <f t="shared" si="103"/>
        <v>#REF!</v>
      </c>
      <c r="B404" s="16"/>
      <c r="C404" s="17"/>
      <c r="D404" s="17"/>
      <c r="E404" s="18"/>
      <c r="F404" s="49" t="s">
        <v>739</v>
      </c>
      <c r="G404" s="51" t="s">
        <v>740</v>
      </c>
      <c r="H404" s="18">
        <v>0</v>
      </c>
      <c r="I404" s="18">
        <v>0</v>
      </c>
      <c r="J404" s="18">
        <v>0</v>
      </c>
      <c r="K404" s="18">
        <v>0</v>
      </c>
      <c r="L404" s="18">
        <v>0</v>
      </c>
      <c r="M404" s="18">
        <f>VLOOKUP(F404,'[1]2014'!$F$13:$K$410,6,FALSE)</f>
        <v>0</v>
      </c>
      <c r="N404" s="23">
        <f>VLOOKUP(F404,'[1]2015-2016'!$F$13:$J$413,5,FALSE)</f>
        <v>0</v>
      </c>
      <c r="O404" s="15">
        <f>VLOOKUP(F404,'[1]2015-2016'!$F$13:$M$414,8,FALSE)</f>
        <v>0</v>
      </c>
      <c r="T404" s="32">
        <v>0</v>
      </c>
      <c r="U404" s="1">
        <f t="shared" si="104"/>
        <v>0</v>
      </c>
      <c r="V404" s="33">
        <v>0</v>
      </c>
      <c r="W404" s="1">
        <f t="shared" si="105"/>
        <v>0</v>
      </c>
    </row>
    <row r="405" spans="1:23" outlineLevel="4">
      <c r="A405" s="1" t="e">
        <f t="shared" si="103"/>
        <v>#REF!</v>
      </c>
      <c r="B405" s="16"/>
      <c r="C405" s="17"/>
      <c r="D405" s="17"/>
      <c r="E405" s="18"/>
      <c r="F405" s="49" t="s">
        <v>741</v>
      </c>
      <c r="G405" s="51" t="s">
        <v>742</v>
      </c>
      <c r="H405" s="18">
        <v>0</v>
      </c>
      <c r="I405" s="18">
        <v>0</v>
      </c>
      <c r="J405" s="18">
        <v>0</v>
      </c>
      <c r="K405" s="18">
        <v>0</v>
      </c>
      <c r="L405" s="18">
        <v>0</v>
      </c>
      <c r="M405" s="18">
        <f>VLOOKUP(F405,'[1]2014'!$F$13:$K$410,6,FALSE)</f>
        <v>1843030</v>
      </c>
      <c r="N405" s="23">
        <f>VLOOKUP(F405,'[1]2015-2016'!$F$13:$J$413,5,FALSE)</f>
        <v>1898321</v>
      </c>
      <c r="O405" s="15">
        <f>VLOOKUP(F405,'[1]2015-2016'!$F$13:$M$414,8,FALSE)</f>
        <v>1970404</v>
      </c>
      <c r="T405" s="32">
        <v>0</v>
      </c>
      <c r="U405" s="1">
        <f t="shared" si="104"/>
        <v>0</v>
      </c>
      <c r="V405" s="33">
        <v>0</v>
      </c>
      <c r="W405" s="1">
        <f t="shared" si="105"/>
        <v>0</v>
      </c>
    </row>
    <row r="406" spans="1:23" outlineLevel="4">
      <c r="A406" s="1" t="e">
        <f t="shared" si="103"/>
        <v>#REF!</v>
      </c>
      <c r="B406" s="16"/>
      <c r="C406" s="17"/>
      <c r="D406" s="17"/>
      <c r="E406" s="18"/>
      <c r="F406" s="51" t="s">
        <v>743</v>
      </c>
      <c r="G406" s="51" t="s">
        <v>744</v>
      </c>
      <c r="H406" s="18">
        <v>0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23">
        <f>VLOOKUP(F406,'[1]2015-2016'!$F$13:$J$413,5,FALSE)</f>
        <v>0</v>
      </c>
      <c r="O406" s="15">
        <f>VLOOKUP(F406,'[1]2015-2016'!$F$13:$M$414,8,FALSE)</f>
        <v>0</v>
      </c>
      <c r="T406" s="32">
        <v>0</v>
      </c>
      <c r="U406" s="1">
        <f t="shared" si="104"/>
        <v>0</v>
      </c>
      <c r="V406" s="33">
        <v>0</v>
      </c>
      <c r="W406" s="1">
        <f t="shared" si="105"/>
        <v>0</v>
      </c>
    </row>
    <row r="407" spans="1:23" outlineLevel="4">
      <c r="A407" s="1" t="e">
        <f t="shared" si="103"/>
        <v>#REF!</v>
      </c>
      <c r="B407" s="16"/>
      <c r="C407" s="17"/>
      <c r="D407" s="17"/>
      <c r="E407" s="18"/>
      <c r="F407" s="49" t="s">
        <v>745</v>
      </c>
      <c r="G407" s="51" t="s">
        <v>746</v>
      </c>
      <c r="H407" s="18">
        <v>0</v>
      </c>
      <c r="I407" s="18">
        <v>0</v>
      </c>
      <c r="J407" s="18">
        <v>0</v>
      </c>
      <c r="K407" s="18">
        <v>0</v>
      </c>
      <c r="L407" s="18">
        <v>0</v>
      </c>
      <c r="M407" s="18">
        <f>VLOOKUP(F407,'[1]2014'!$F$13:$K$410,6,FALSE)</f>
        <v>0</v>
      </c>
      <c r="N407" s="23">
        <f>VLOOKUP(F407,'[1]2015-2016'!$F$13:$J$413,5,FALSE)</f>
        <v>0</v>
      </c>
      <c r="O407" s="15">
        <f>VLOOKUP(F407,'[1]2015-2016'!$F$13:$M$414,8,FALSE)</f>
        <v>0</v>
      </c>
      <c r="T407" s="32">
        <v>0</v>
      </c>
      <c r="U407" s="1">
        <f t="shared" si="104"/>
        <v>0</v>
      </c>
      <c r="V407" s="33">
        <v>0</v>
      </c>
      <c r="W407" s="1">
        <f t="shared" si="105"/>
        <v>0</v>
      </c>
    </row>
    <row r="408" spans="1:23" outlineLevel="4">
      <c r="A408" s="1" t="e">
        <f t="shared" si="103"/>
        <v>#REF!</v>
      </c>
      <c r="B408" s="16"/>
      <c r="C408" s="17"/>
      <c r="D408" s="17"/>
      <c r="E408" s="18"/>
      <c r="F408" s="49"/>
      <c r="G408" s="51" t="s">
        <v>747</v>
      </c>
      <c r="H408" s="18">
        <v>0</v>
      </c>
      <c r="I408" s="108">
        <v>1112323</v>
      </c>
      <c r="J408" s="18">
        <v>0</v>
      </c>
      <c r="K408" s="18">
        <v>50907</v>
      </c>
      <c r="L408" s="18">
        <v>0</v>
      </c>
      <c r="M408" s="18">
        <v>0</v>
      </c>
      <c r="N408" s="23">
        <v>0</v>
      </c>
      <c r="O408" s="15">
        <v>0</v>
      </c>
      <c r="T408" s="32">
        <v>0</v>
      </c>
      <c r="U408" s="1">
        <f t="shared" si="104"/>
        <v>0</v>
      </c>
      <c r="V408" s="33">
        <v>0</v>
      </c>
      <c r="W408" s="1">
        <f t="shared" si="105"/>
        <v>0</v>
      </c>
    </row>
    <row r="409" spans="1:23" outlineLevel="4">
      <c r="B409" s="16"/>
      <c r="C409" s="17"/>
      <c r="D409" s="17"/>
      <c r="E409" s="18"/>
      <c r="F409" s="49" t="s">
        <v>748</v>
      </c>
      <c r="G409" s="52" t="s">
        <v>749</v>
      </c>
      <c r="H409" s="18">
        <v>0</v>
      </c>
      <c r="I409" s="108">
        <v>0</v>
      </c>
      <c r="J409" s="18">
        <v>0</v>
      </c>
      <c r="K409" s="18">
        <v>0</v>
      </c>
      <c r="L409" s="18">
        <v>0</v>
      </c>
      <c r="M409" s="18">
        <v>0</v>
      </c>
      <c r="N409" s="23">
        <f>VLOOKUP(F409,'[1]2015-2016'!$F$13:$J$413,5,FALSE)</f>
        <v>84055</v>
      </c>
      <c r="O409" s="15">
        <f>VLOOKUP(F409,'[1]2015-2016'!$F$13:$M$414,8,FALSE)</f>
        <v>94581.974000000002</v>
      </c>
      <c r="T409" s="32"/>
      <c r="V409" s="33"/>
    </row>
    <row r="410" spans="1:23" outlineLevel="4">
      <c r="A410" s="1" t="e">
        <f>+A408+1</f>
        <v>#REF!</v>
      </c>
      <c r="B410" s="16"/>
      <c r="C410" s="17"/>
      <c r="D410" s="17"/>
      <c r="E410" s="18"/>
      <c r="F410" s="49" t="s">
        <v>750</v>
      </c>
      <c r="G410" s="52" t="s">
        <v>751</v>
      </c>
      <c r="H410" s="18">
        <f>VLOOKUP('Resumen '!F410,'[1]2009'!$E$12:$G$369,3,FALSE)</f>
        <v>729496.32580422272</v>
      </c>
      <c r="I410" s="18">
        <f>VLOOKUP(F410,'[1]2010'!$E$12:$G$388,3,FALSE)</f>
        <v>1175404</v>
      </c>
      <c r="J410" s="18">
        <f>VLOOKUP(F410,'[1]2011'!$F$13:$H$385,3,FALSE)</f>
        <v>1292944</v>
      </c>
      <c r="K410" s="18">
        <f>VLOOKUP(F410,'[1]2012'!$E$12:$G$410,3,FALSE)</f>
        <v>1381463</v>
      </c>
      <c r="L410" s="18">
        <f>VLOOKUP(F410,'[1]2013'!$F$13:$H$411,3,FALSE)</f>
        <v>1385597</v>
      </c>
      <c r="M410" s="18">
        <f>VLOOKUP(F410,'[1]2014'!$F$13:$K$410,6,FALSE)</f>
        <v>1592113</v>
      </c>
      <c r="N410" s="23">
        <f>VLOOKUP(F410,'[1]2015-2016'!$F$13:$J$413,5,FALSE)</f>
        <v>1715985</v>
      </c>
      <c r="O410" s="15">
        <f>VLOOKUP(F410,'[1]2015-2016'!$F$13:$M$414,8,FALSE)</f>
        <v>1899970</v>
      </c>
      <c r="T410" s="32">
        <v>1369891250</v>
      </c>
      <c r="U410" s="1">
        <f t="shared" si="104"/>
        <v>1369891.25</v>
      </c>
      <c r="V410" s="33">
        <v>324300348</v>
      </c>
      <c r="W410" s="1">
        <f t="shared" si="105"/>
        <v>324300.348</v>
      </c>
    </row>
    <row r="411" spans="1:23">
      <c r="A411" s="1" t="e">
        <f t="shared" si="103"/>
        <v>#REF!</v>
      </c>
      <c r="B411" s="24" t="s">
        <v>752</v>
      </c>
      <c r="C411" s="85" t="s">
        <v>753</v>
      </c>
      <c r="D411" s="17"/>
      <c r="E411" s="19"/>
      <c r="F411" s="19"/>
      <c r="G411" s="53"/>
      <c r="H411" s="19">
        <f t="shared" ref="H411:O411" si="106">SUM(H412:H413)</f>
        <v>794960</v>
      </c>
      <c r="I411" s="19">
        <f t="shared" si="106"/>
        <v>538172</v>
      </c>
      <c r="J411" s="19">
        <f t="shared" si="106"/>
        <v>1146972</v>
      </c>
      <c r="K411" s="19">
        <f t="shared" si="106"/>
        <v>2299288</v>
      </c>
      <c r="L411" s="19">
        <f t="shared" si="106"/>
        <v>2304489</v>
      </c>
      <c r="M411" s="19">
        <f t="shared" si="106"/>
        <v>1645821</v>
      </c>
      <c r="N411" s="19">
        <f t="shared" si="106"/>
        <v>2458024.923</v>
      </c>
      <c r="O411" s="26">
        <f t="shared" si="106"/>
        <v>2351767.9619999998</v>
      </c>
      <c r="T411" s="125">
        <f>SUM(T412:T413)</f>
        <v>2440431040</v>
      </c>
      <c r="U411" s="1">
        <f t="shared" si="104"/>
        <v>2440431.04</v>
      </c>
      <c r="V411" s="126">
        <f t="shared" ref="V411" si="107">SUM(V412:V413)</f>
        <v>0</v>
      </c>
      <c r="W411" s="1">
        <f t="shared" si="105"/>
        <v>0</v>
      </c>
    </row>
    <row r="412" spans="1:23" outlineLevel="4">
      <c r="A412" s="1" t="e">
        <f t="shared" si="103"/>
        <v>#REF!</v>
      </c>
      <c r="B412" s="16"/>
      <c r="C412" s="17"/>
      <c r="D412" s="17"/>
      <c r="E412" s="18"/>
      <c r="F412" s="31" t="s">
        <v>754</v>
      </c>
      <c r="G412" s="42" t="s">
        <v>755</v>
      </c>
      <c r="H412" s="18">
        <f>VLOOKUP('Resumen '!F412,'[1]2009'!$E$12:$G$369,3,FALSE)</f>
        <v>700053</v>
      </c>
      <c r="I412" s="18">
        <v>533182</v>
      </c>
      <c r="J412" s="110">
        <v>1103102</v>
      </c>
      <c r="K412" s="110">
        <v>2244891</v>
      </c>
      <c r="L412" s="110">
        <v>2289258</v>
      </c>
      <c r="M412" s="18">
        <f>VLOOKUP(F412,'[1]2014'!$F$13:$K$410,6,FALSE)</f>
        <v>1588511</v>
      </c>
      <c r="N412" s="23">
        <f>VLOOKUP(F412,'[1]2015-2016'!$F$13:$J$413,5,FALSE)</f>
        <v>2394950.923</v>
      </c>
      <c r="O412" s="15">
        <f>VLOOKUP(F412,'[1]2015-2016'!$F$13:$M$414,8,FALSE)</f>
        <v>2274648.9619999998</v>
      </c>
      <c r="T412" s="32">
        <v>2394950923</v>
      </c>
      <c r="U412" s="1">
        <f t="shared" si="104"/>
        <v>2394950.923</v>
      </c>
      <c r="V412" s="33">
        <v>0</v>
      </c>
      <c r="W412" s="1">
        <f t="shared" si="105"/>
        <v>0</v>
      </c>
    </row>
    <row r="413" spans="1:23" outlineLevel="4">
      <c r="A413" s="1" t="e">
        <f t="shared" si="103"/>
        <v>#REF!</v>
      </c>
      <c r="B413" s="16"/>
      <c r="C413" s="17"/>
      <c r="D413" s="17"/>
      <c r="E413" s="18"/>
      <c r="F413" s="31" t="s">
        <v>756</v>
      </c>
      <c r="G413" s="42" t="s">
        <v>757</v>
      </c>
      <c r="H413" s="18">
        <f>VLOOKUP('Resumen '!F413,'[1]2009'!$E$12:$G$369,3,FALSE)</f>
        <v>94907</v>
      </c>
      <c r="I413" s="18">
        <v>4990</v>
      </c>
      <c r="J413" s="18">
        <v>43870</v>
      </c>
      <c r="K413" s="18">
        <v>54397</v>
      </c>
      <c r="L413" s="110">
        <v>15231</v>
      </c>
      <c r="M413" s="18">
        <f>VLOOKUP(F413,'[1]2014'!$F$13:$K$410,6,FALSE)</f>
        <v>57310</v>
      </c>
      <c r="N413" s="23">
        <f>VLOOKUP(F413,'[1]2015-2016'!$F$13:$J$413,5,FALSE)</f>
        <v>63074</v>
      </c>
      <c r="O413" s="15">
        <f>VLOOKUP(F413,'[1]2015-2016'!$F$13:$M$414,8,FALSE)</f>
        <v>77119</v>
      </c>
      <c r="T413" s="32">
        <v>45480117</v>
      </c>
      <c r="U413" s="1">
        <f t="shared" si="104"/>
        <v>45480.116999999998</v>
      </c>
      <c r="V413" s="33">
        <v>0</v>
      </c>
      <c r="W413" s="1">
        <f t="shared" si="105"/>
        <v>0</v>
      </c>
    </row>
    <row r="414" spans="1:23">
      <c r="A414" s="1" t="e">
        <f t="shared" si="103"/>
        <v>#REF!</v>
      </c>
      <c r="B414" s="16"/>
      <c r="C414" s="17"/>
      <c r="D414" s="17"/>
      <c r="E414" s="18"/>
      <c r="F414" s="31"/>
      <c r="G414" s="42"/>
      <c r="H414" s="18"/>
      <c r="I414" s="18"/>
      <c r="J414" s="18"/>
      <c r="K414" s="18"/>
      <c r="L414" s="18"/>
      <c r="M414" s="18"/>
      <c r="N414" s="23"/>
      <c r="O414" s="15"/>
      <c r="T414" s="32"/>
      <c r="U414" s="1">
        <f t="shared" si="104"/>
        <v>0</v>
      </c>
      <c r="V414" s="33"/>
      <c r="W414" s="1">
        <f t="shared" si="105"/>
        <v>0</v>
      </c>
    </row>
    <row r="415" spans="1:23" ht="16.2" thickBot="1">
      <c r="A415" s="1" t="e">
        <f t="shared" si="103"/>
        <v>#REF!</v>
      </c>
      <c r="B415" s="16"/>
      <c r="C415" s="17"/>
      <c r="D415" s="17"/>
      <c r="E415" s="18"/>
      <c r="F415" s="18"/>
      <c r="G415" s="53"/>
      <c r="H415" s="18"/>
      <c r="I415" s="18"/>
      <c r="J415" s="18"/>
      <c r="K415" s="18"/>
      <c r="L415" s="18"/>
      <c r="M415" s="18"/>
      <c r="N415" s="23"/>
      <c r="O415" s="15"/>
      <c r="T415" s="32"/>
      <c r="U415" s="1">
        <f t="shared" si="104"/>
        <v>0</v>
      </c>
      <c r="V415" s="33"/>
      <c r="W415" s="1">
        <f t="shared" si="105"/>
        <v>0</v>
      </c>
    </row>
    <row r="416" spans="1:23" ht="17.25" customHeight="1" thickBot="1">
      <c r="A416" s="1" t="e">
        <f t="shared" si="103"/>
        <v>#REF!</v>
      </c>
      <c r="B416" s="127" t="s">
        <v>758</v>
      </c>
      <c r="C416" s="128"/>
      <c r="D416" s="128"/>
      <c r="E416" s="128"/>
      <c r="F416" s="128"/>
      <c r="G416" s="128"/>
      <c r="H416" s="129">
        <f t="shared" ref="H416:O416" si="108">SUM(H418+H762+H810+H825)</f>
        <v>26612820.4721382</v>
      </c>
      <c r="I416" s="129">
        <f t="shared" si="108"/>
        <v>32153349.174000002</v>
      </c>
      <c r="J416" s="129">
        <f t="shared" si="108"/>
        <v>30796058</v>
      </c>
      <c r="K416" s="129">
        <f t="shared" si="108"/>
        <v>38595292</v>
      </c>
      <c r="L416" s="129">
        <f t="shared" si="108"/>
        <v>38198490</v>
      </c>
      <c r="M416" s="129">
        <f t="shared" si="108"/>
        <v>44010109</v>
      </c>
      <c r="N416" s="129">
        <f t="shared" si="108"/>
        <v>51391843</v>
      </c>
      <c r="O416" s="174">
        <f t="shared" si="108"/>
        <v>55909049.649999991</v>
      </c>
      <c r="T416" s="130" t="e">
        <f>+SUM(T418,T762,T810,T825)</f>
        <v>#REF!</v>
      </c>
      <c r="U416" s="1" t="e">
        <f t="shared" si="104"/>
        <v>#REF!</v>
      </c>
      <c r="V416" s="131">
        <f>+SUM(V418,V762,V810,V825)</f>
        <v>7383271811.7999992</v>
      </c>
      <c r="W416" s="1">
        <f t="shared" si="105"/>
        <v>7383271.8117999993</v>
      </c>
    </row>
    <row r="417" spans="1:23">
      <c r="A417" s="1" t="e">
        <f t="shared" si="103"/>
        <v>#REF!</v>
      </c>
      <c r="B417" s="132"/>
      <c r="C417" s="19"/>
      <c r="D417" s="17"/>
      <c r="E417" s="18"/>
      <c r="F417" s="18"/>
      <c r="G417" s="53"/>
      <c r="H417" s="18"/>
      <c r="I417" s="18"/>
      <c r="J417" s="18"/>
      <c r="K417" s="18"/>
      <c r="L417" s="18"/>
      <c r="M417" s="18"/>
      <c r="N417" s="29"/>
      <c r="O417" s="15"/>
      <c r="T417" s="27"/>
      <c r="U417" s="1">
        <f t="shared" si="104"/>
        <v>0</v>
      </c>
      <c r="V417" s="28"/>
      <c r="W417" s="1">
        <f t="shared" si="105"/>
        <v>0</v>
      </c>
    </row>
    <row r="418" spans="1:23">
      <c r="A418" s="1" t="e">
        <f t="shared" si="103"/>
        <v>#REF!</v>
      </c>
      <c r="B418" s="24" t="s">
        <v>759</v>
      </c>
      <c r="C418" s="133" t="s">
        <v>760</v>
      </c>
      <c r="D418" s="85"/>
      <c r="E418" s="134"/>
      <c r="F418" s="134"/>
      <c r="G418" s="36"/>
      <c r="H418" s="19">
        <f t="shared" ref="H418" si="109">SUM(H419+H443+H705)</f>
        <v>26275122.269911714</v>
      </c>
      <c r="I418" s="19">
        <f t="shared" ref="I418:O418" si="110">SUM(I419+I443+I705)</f>
        <v>29807150.174000002</v>
      </c>
      <c r="J418" s="19">
        <f t="shared" si="110"/>
        <v>28627408</v>
      </c>
      <c r="K418" s="19">
        <f t="shared" si="110"/>
        <v>34838609</v>
      </c>
      <c r="L418" s="19">
        <f t="shared" si="110"/>
        <v>35229007</v>
      </c>
      <c r="M418" s="19">
        <f t="shared" si="110"/>
        <v>41378913</v>
      </c>
      <c r="N418" s="19">
        <f t="shared" si="110"/>
        <v>42653621</v>
      </c>
      <c r="O418" s="26">
        <f t="shared" si="110"/>
        <v>44423603.283999994</v>
      </c>
      <c r="T418" s="27" t="e">
        <f>+SUM(T419,T443)</f>
        <v>#REF!</v>
      </c>
      <c r="U418" s="1" t="e">
        <f t="shared" si="104"/>
        <v>#REF!</v>
      </c>
      <c r="V418" s="28">
        <f t="shared" ref="V418" si="111">+SUM(V419,V443)</f>
        <v>7109768994.0999985</v>
      </c>
      <c r="W418" s="1">
        <f t="shared" si="105"/>
        <v>7109768.9940999988</v>
      </c>
    </row>
    <row r="419" spans="1:23">
      <c r="A419" s="1" t="e">
        <f t="shared" si="103"/>
        <v>#REF!</v>
      </c>
      <c r="B419" s="24" t="s">
        <v>4</v>
      </c>
      <c r="C419" s="90" t="s">
        <v>761</v>
      </c>
      <c r="D419" s="85"/>
      <c r="E419" s="19"/>
      <c r="F419" s="19"/>
      <c r="G419" s="36"/>
      <c r="H419" s="19">
        <f t="shared" ref="H419:O419" si="112">SUM(H420+H422+H427+H431+H434+H437+H439+H441)</f>
        <v>19752121.590019196</v>
      </c>
      <c r="I419" s="19">
        <f t="shared" si="112"/>
        <v>21928733</v>
      </c>
      <c r="J419" s="19">
        <f t="shared" si="112"/>
        <v>22547109</v>
      </c>
      <c r="K419" s="19">
        <f t="shared" si="112"/>
        <v>25872665</v>
      </c>
      <c r="L419" s="19">
        <f t="shared" si="112"/>
        <v>26978132</v>
      </c>
      <c r="M419" s="19">
        <f t="shared" si="112"/>
        <v>31771096</v>
      </c>
      <c r="N419" s="19">
        <f t="shared" si="112"/>
        <v>33942137</v>
      </c>
      <c r="O419" s="26">
        <f t="shared" si="112"/>
        <v>35052564.507999994</v>
      </c>
      <c r="T419" s="27">
        <f>+SUM(T420,T422,T427,T431,T434,T437,T439,T441)</f>
        <v>28045477093</v>
      </c>
      <c r="U419" s="1">
        <f t="shared" si="104"/>
        <v>28045477.092999998</v>
      </c>
      <c r="V419" s="28">
        <f t="shared" ref="V419" si="113">+SUM(V420,V422,V427,V431,V434,V437,V439,V441)</f>
        <v>5702252998.2999992</v>
      </c>
      <c r="W419" s="1">
        <f t="shared" si="105"/>
        <v>5702252.9982999992</v>
      </c>
    </row>
    <row r="420" spans="1:23" outlineLevel="1">
      <c r="A420" s="1" t="e">
        <f t="shared" si="103"/>
        <v>#REF!</v>
      </c>
      <c r="B420" s="16"/>
      <c r="C420" s="31" t="s">
        <v>6</v>
      </c>
      <c r="D420" s="42" t="s">
        <v>762</v>
      </c>
      <c r="E420" s="17"/>
      <c r="F420" s="18"/>
      <c r="G420" s="53"/>
      <c r="H420" s="18">
        <f t="shared" ref="H420:O420" si="114">SUM(H421)</f>
        <v>974571.58474088297</v>
      </c>
      <c r="I420" s="18">
        <f t="shared" si="114"/>
        <v>349320</v>
      </c>
      <c r="J420" s="18">
        <f t="shared" si="114"/>
        <v>362151</v>
      </c>
      <c r="K420" s="18">
        <f t="shared" si="114"/>
        <v>407866</v>
      </c>
      <c r="L420" s="18">
        <f t="shared" si="114"/>
        <v>426661</v>
      </c>
      <c r="M420" s="18">
        <f t="shared" si="114"/>
        <v>0</v>
      </c>
      <c r="N420" s="18">
        <f t="shared" si="114"/>
        <v>412935.49200000003</v>
      </c>
      <c r="O420" s="45">
        <f t="shared" si="114"/>
        <v>429865.84717199998</v>
      </c>
      <c r="T420" s="39">
        <f>+T421</f>
        <v>0</v>
      </c>
      <c r="U420" s="1">
        <f t="shared" si="104"/>
        <v>0</v>
      </c>
      <c r="V420" s="40">
        <f t="shared" ref="V420" si="115">+V421</f>
        <v>0</v>
      </c>
      <c r="W420" s="1">
        <f t="shared" si="105"/>
        <v>0</v>
      </c>
    </row>
    <row r="421" spans="1:23" outlineLevel="4">
      <c r="A421" s="1" t="e">
        <f t="shared" si="103"/>
        <v>#REF!</v>
      </c>
      <c r="B421" s="16"/>
      <c r="C421" s="17"/>
      <c r="D421" s="17"/>
      <c r="E421" s="19"/>
      <c r="F421" s="31" t="s">
        <v>763</v>
      </c>
      <c r="G421" s="42" t="s">
        <v>764</v>
      </c>
      <c r="H421" s="18">
        <f>VLOOKUP(F421,'[1]2009'!$E$377:$G$725,3,FALSE)</f>
        <v>974571.58474088297</v>
      </c>
      <c r="I421" s="18">
        <f>VLOOKUP(F421,'[1]2010'!$E$396:$G$776,3,FALSE)</f>
        <v>349320</v>
      </c>
      <c r="J421" s="18">
        <f>VLOOKUP(F421,'[1]2011'!$F$393:$H$771,3,FALSE)</f>
        <v>362151</v>
      </c>
      <c r="K421" s="18">
        <f>VLOOKUP(F421,'[1]2012'!$E$418:$H$815,3,FALSE)</f>
        <v>407866</v>
      </c>
      <c r="L421" s="18">
        <f>VLOOKUP(F421,'[1]2013'!$F$419:$H$824,3,FALSE)</f>
        <v>426661</v>
      </c>
      <c r="M421" s="18">
        <f>VLOOKUP(F421,'[1]2014'!$F$417:$K$819,6,FALSE)</f>
        <v>0</v>
      </c>
      <c r="N421" s="23">
        <f>VLOOKUP(F421,'[1]2015-2016'!$F$421:$J$826,5,FALSE)</f>
        <v>412935.49200000003</v>
      </c>
      <c r="O421" s="15">
        <f>VLOOKUP(F421,'[1]2015-2016'!$F$420:$M$825,8,FALSE)</f>
        <v>429865.84717199998</v>
      </c>
      <c r="T421" s="32">
        <v>0</v>
      </c>
      <c r="U421" s="1">
        <f t="shared" si="104"/>
        <v>0</v>
      </c>
      <c r="V421" s="33">
        <v>0</v>
      </c>
      <c r="W421" s="1">
        <f t="shared" si="105"/>
        <v>0</v>
      </c>
    </row>
    <row r="422" spans="1:23" outlineLevel="1">
      <c r="A422" s="1" t="e">
        <f t="shared" si="103"/>
        <v>#REF!</v>
      </c>
      <c r="B422" s="16"/>
      <c r="C422" s="31" t="s">
        <v>199</v>
      </c>
      <c r="D422" s="89" t="s">
        <v>765</v>
      </c>
      <c r="E422" s="17"/>
      <c r="F422" s="18"/>
      <c r="G422" s="53"/>
      <c r="H422" s="18">
        <f t="shared" ref="H422:O422" si="116">SUM(H423:H426)</f>
        <v>10918886.174184261</v>
      </c>
      <c r="I422" s="18">
        <f t="shared" si="116"/>
        <v>11797475</v>
      </c>
      <c r="J422" s="18">
        <f t="shared" si="116"/>
        <v>11934183</v>
      </c>
      <c r="K422" s="18">
        <f t="shared" si="116"/>
        <v>13505988</v>
      </c>
      <c r="L422" s="18">
        <f t="shared" si="116"/>
        <v>13937684</v>
      </c>
      <c r="M422" s="18">
        <f t="shared" si="116"/>
        <v>16354191</v>
      </c>
      <c r="N422" s="18">
        <f t="shared" si="116"/>
        <v>18156413</v>
      </c>
      <c r="O422" s="45">
        <f t="shared" si="116"/>
        <v>18900825.932999998</v>
      </c>
      <c r="T422" s="32">
        <f>SUM(T423:T426)</f>
        <v>14985796220</v>
      </c>
      <c r="U422" s="1">
        <f t="shared" si="104"/>
        <v>14985796.220000001</v>
      </c>
      <c r="V422" s="33">
        <f t="shared" ref="V422" si="117">SUM(V423:V426)</f>
        <v>3034864091.9999995</v>
      </c>
      <c r="W422" s="1">
        <f t="shared" si="105"/>
        <v>3034864.0919999997</v>
      </c>
    </row>
    <row r="423" spans="1:23" outlineLevel="4">
      <c r="A423" s="1" t="e">
        <f t="shared" si="103"/>
        <v>#REF!</v>
      </c>
      <c r="B423" s="16"/>
      <c r="C423" s="17"/>
      <c r="D423" s="17"/>
      <c r="E423" s="18"/>
      <c r="F423" s="31" t="s">
        <v>766</v>
      </c>
      <c r="G423" s="43" t="s">
        <v>767</v>
      </c>
      <c r="H423" s="18">
        <f>VLOOKUP(F423,'[1]2009'!$E$377:$G$725,3,FALSE)</f>
        <v>4762667.9203454899</v>
      </c>
      <c r="I423" s="18">
        <f>VLOOKUP(F423,'[1]2010'!$E$396:$G$776,3,FALSE)</f>
        <v>5676365</v>
      </c>
      <c r="J423" s="18">
        <f>VLOOKUP(F423,'[1]2011'!$F$393:$H$771,3,FALSE)</f>
        <v>5733079</v>
      </c>
      <c r="K423" s="18">
        <f>VLOOKUP(F423,'[1]2012'!$E$418:$H$815,3,FALSE)</f>
        <v>6539422</v>
      </c>
      <c r="L423" s="18">
        <f>VLOOKUP(F423,'[1]2013'!$F$419:$H$824,3,FALSE)</f>
        <v>6821558</v>
      </c>
      <c r="M423" s="18">
        <f>VLOOKUP(F423,'[1]2014'!$F$417:$K$819,6,FALSE)</f>
        <v>7979094</v>
      </c>
      <c r="N423" s="23">
        <f>VLOOKUP(F423,'[1]2015-2016'!$F$421:$J$826,5,FALSE)</f>
        <v>8769966</v>
      </c>
      <c r="O423" s="15">
        <f>VLOOKUP(F423,'[1]2015-2016'!$F$420:$M$825,8,FALSE)</f>
        <v>9129534.6059999987</v>
      </c>
      <c r="T423" s="32">
        <v>7270394763</v>
      </c>
      <c r="U423" s="1">
        <f t="shared" si="104"/>
        <v>7270394.7630000003</v>
      </c>
      <c r="V423" s="33">
        <v>1462192178.3</v>
      </c>
      <c r="W423" s="1">
        <f t="shared" si="105"/>
        <v>1462192.1783</v>
      </c>
    </row>
    <row r="424" spans="1:23" outlineLevel="4">
      <c r="A424" s="1" t="e">
        <f t="shared" si="103"/>
        <v>#REF!</v>
      </c>
      <c r="B424" s="16"/>
      <c r="C424" s="17"/>
      <c r="D424" s="17"/>
      <c r="E424" s="18"/>
      <c r="F424" s="31" t="s">
        <v>768</v>
      </c>
      <c r="G424" s="43" t="s">
        <v>769</v>
      </c>
      <c r="H424" s="18">
        <f>VLOOKUP(F424,'[1]2009'!$E$377:$G$725,3,FALSE)</f>
        <v>4837028.5495201536</v>
      </c>
      <c r="I424" s="18">
        <f>VLOOKUP(F424,'[1]2010'!$E$396:$G$776,3,FALSE)</f>
        <v>5222447</v>
      </c>
      <c r="J424" s="18">
        <f>VLOOKUP(F424,'[1]2011'!$F$393:$H$771,3,FALSE)</f>
        <v>5287731</v>
      </c>
      <c r="K424" s="18">
        <f>VLOOKUP(F424,'[1]2012'!$E$418:$H$815,3,FALSE)</f>
        <v>5758557</v>
      </c>
      <c r="L424" s="18">
        <f>VLOOKUP(F424,'[1]2013'!$F$419:$H$824,3,FALSE)</f>
        <v>6030632</v>
      </c>
      <c r="M424" s="18">
        <f>VLOOKUP(F424,'[1]2014'!$F$417:$K$819,6,FALSE)</f>
        <v>6979601</v>
      </c>
      <c r="N424" s="23">
        <f>VLOOKUP(F424,'[1]2015-2016'!$F$421:$J$826,5,FALSE)</f>
        <v>7611466</v>
      </c>
      <c r="O424" s="15">
        <f>VLOOKUP(F424,'[1]2015-2016'!$F$420:$M$825,8,FALSE)</f>
        <v>7923536.1059999997</v>
      </c>
      <c r="T424" s="32">
        <v>6352000451</v>
      </c>
      <c r="U424" s="1">
        <f t="shared" si="104"/>
        <v>6352000.4510000004</v>
      </c>
      <c r="V424" s="33">
        <v>1253630319.0999999</v>
      </c>
      <c r="W424" s="1">
        <f t="shared" si="105"/>
        <v>1253630.3191</v>
      </c>
    </row>
    <row r="425" spans="1:23" outlineLevel="4">
      <c r="A425" s="1" t="e">
        <f t="shared" si="103"/>
        <v>#REF!</v>
      </c>
      <c r="B425" s="16"/>
      <c r="C425" s="17"/>
      <c r="D425" s="17"/>
      <c r="E425" s="18"/>
      <c r="F425" s="31" t="s">
        <v>770</v>
      </c>
      <c r="G425" s="43" t="s">
        <v>771</v>
      </c>
      <c r="H425" s="18">
        <f>VLOOKUP(F425,'[1]2009'!$E$377:$G$725,3,FALSE)</f>
        <v>756900.28579654521</v>
      </c>
      <c r="I425" s="18">
        <f>VLOOKUP(F425,'[1]2010'!$E$396:$G$776,3,FALSE)</f>
        <v>502930</v>
      </c>
      <c r="J425" s="18">
        <f>VLOOKUP(F425,'[1]2011'!$F$393:$H$771,3,FALSE)</f>
        <v>498472</v>
      </c>
      <c r="K425" s="18">
        <f>VLOOKUP(F425,'[1]2012'!$E$418:$H$815,3,FALSE)</f>
        <v>674010</v>
      </c>
      <c r="L425" s="18">
        <f>VLOOKUP(F425,'[1]2013'!$F$419:$H$824,3,FALSE)</f>
        <v>629231</v>
      </c>
      <c r="M425" s="18">
        <f>VLOOKUP(F425,'[1]2014'!$F$417:$K$819,6,FALSE)</f>
        <v>887679</v>
      </c>
      <c r="N425" s="23">
        <f>VLOOKUP(F425,'[1]2015-2016'!$F$421:$J$826,5,FALSE)</f>
        <v>1207119</v>
      </c>
      <c r="O425" s="15">
        <f>VLOOKUP(F425,'[1]2015-2016'!$F$420:$M$825,8,FALSE)</f>
        <v>1256610.879</v>
      </c>
      <c r="T425" s="32">
        <v>953499992</v>
      </c>
      <c r="U425" s="1">
        <f t="shared" si="104"/>
        <v>953499.99199999997</v>
      </c>
      <c r="V425" s="33">
        <v>217542923.19999999</v>
      </c>
      <c r="W425" s="1">
        <f t="shared" si="105"/>
        <v>217542.92319999999</v>
      </c>
    </row>
    <row r="426" spans="1:23" outlineLevel="4">
      <c r="A426" s="1" t="e">
        <f t="shared" si="103"/>
        <v>#REF!</v>
      </c>
      <c r="B426" s="16"/>
      <c r="C426" s="17"/>
      <c r="D426" s="17"/>
      <c r="E426" s="18"/>
      <c r="F426" s="31" t="s">
        <v>772</v>
      </c>
      <c r="G426" s="43" t="s">
        <v>773</v>
      </c>
      <c r="H426" s="18">
        <f>VLOOKUP(F426,'[1]2009'!$E$377:$G$725,3,FALSE)</f>
        <v>562289.41852207296</v>
      </c>
      <c r="I426" s="18">
        <f>VLOOKUP(F426,'[1]2010'!$E$396:$G$776,3,FALSE)</f>
        <v>395733</v>
      </c>
      <c r="J426" s="18">
        <f>VLOOKUP(F426,'[1]2011'!$F$393:$H$771,3,FALSE)</f>
        <v>414901</v>
      </c>
      <c r="K426" s="18">
        <f>VLOOKUP(F426,'[1]2012'!$E$418:$H$815,3,FALSE)</f>
        <v>533999</v>
      </c>
      <c r="L426" s="18">
        <f>VLOOKUP(F426,'[1]2013'!$F$419:$H$824,3,FALSE)</f>
        <v>456263</v>
      </c>
      <c r="M426" s="18">
        <f>VLOOKUP(F426,'[1]2014'!$F$417:$K$819,6,FALSE)</f>
        <v>507817</v>
      </c>
      <c r="N426" s="23">
        <f>VLOOKUP(F426,'[1]2015-2016'!$F$421:$J$826,5,FALSE)</f>
        <v>567862</v>
      </c>
      <c r="O426" s="15">
        <f>VLOOKUP(F426,'[1]2015-2016'!$F$420:$M$825,8,FALSE)</f>
        <v>591144.34199999995</v>
      </c>
      <c r="T426" s="32">
        <v>409901014</v>
      </c>
      <c r="U426" s="1">
        <f t="shared" si="104"/>
        <v>409901.01400000002</v>
      </c>
      <c r="V426" s="33">
        <v>101498671.40000001</v>
      </c>
      <c r="W426" s="1">
        <f t="shared" si="105"/>
        <v>101498.67140000001</v>
      </c>
    </row>
    <row r="427" spans="1:23" outlineLevel="1">
      <c r="A427" s="1" t="e">
        <f t="shared" si="103"/>
        <v>#REF!</v>
      </c>
      <c r="B427" s="16"/>
      <c r="C427" s="31" t="s">
        <v>233</v>
      </c>
      <c r="D427" s="17" t="s">
        <v>774</v>
      </c>
      <c r="E427" s="17"/>
      <c r="F427" s="18"/>
      <c r="G427" s="53"/>
      <c r="H427" s="18">
        <f t="shared" ref="H427:O427" si="118">SUM(H428:H430)</f>
        <v>5384712.1543186177</v>
      </c>
      <c r="I427" s="18">
        <f t="shared" si="118"/>
        <v>6550704</v>
      </c>
      <c r="J427" s="18">
        <f t="shared" si="118"/>
        <v>7148976</v>
      </c>
      <c r="K427" s="18">
        <f t="shared" si="118"/>
        <v>7410597</v>
      </c>
      <c r="L427" s="18">
        <f t="shared" si="118"/>
        <v>7904963</v>
      </c>
      <c r="M427" s="18">
        <f t="shared" si="118"/>
        <v>10511871</v>
      </c>
      <c r="N427" s="18">
        <f t="shared" si="118"/>
        <v>11307606.507999999</v>
      </c>
      <c r="O427" s="45">
        <f t="shared" si="118"/>
        <v>11771218.374827998</v>
      </c>
      <c r="T427" s="32">
        <f>SUM(T428:T430)</f>
        <v>9680117199</v>
      </c>
      <c r="U427" s="1">
        <f t="shared" si="104"/>
        <v>9680117.1989999991</v>
      </c>
      <c r="V427" s="33">
        <f t="shared" ref="V427" si="119">SUM(V428:V430)</f>
        <v>1992500385.9000001</v>
      </c>
      <c r="W427" s="1">
        <f t="shared" si="105"/>
        <v>1992500.3859000001</v>
      </c>
    </row>
    <row r="428" spans="1:23" outlineLevel="4">
      <c r="A428" s="1" t="e">
        <f t="shared" si="103"/>
        <v>#REF!</v>
      </c>
      <c r="B428" s="16"/>
      <c r="C428" s="17"/>
      <c r="D428" s="17"/>
      <c r="E428" s="17"/>
      <c r="F428" s="31" t="s">
        <v>775</v>
      </c>
      <c r="G428" s="43" t="s">
        <v>776</v>
      </c>
      <c r="H428" s="18">
        <f>VLOOKUP(F428,'[1]2009'!$E$377:$G$725,3,FALSE)</f>
        <v>4758202.4428982725</v>
      </c>
      <c r="I428" s="18">
        <f>VLOOKUP(F428,'[1]2010'!$E$396:$G$776,3,FALSE)</f>
        <v>6041357</v>
      </c>
      <c r="J428" s="18">
        <f>VLOOKUP(F428,'[1]2011'!$F$393:$H$771,3,FALSE)</f>
        <v>6604006</v>
      </c>
      <c r="K428" s="18">
        <f>VLOOKUP(F428,'[1]2012'!$E$418:$H$815,3,FALSE)</f>
        <v>7082258</v>
      </c>
      <c r="L428" s="18">
        <f>VLOOKUP(F428,'[1]2013'!$F$419:$H$824,3,FALSE)</f>
        <v>7216772</v>
      </c>
      <c r="M428" s="18">
        <f>VLOOKUP(F428,'[1]2014'!$F$417:$K$819,6,FALSE)</f>
        <v>9441832</v>
      </c>
      <c r="N428" s="23">
        <f>VLOOKUP(F428,'[1]2015-2016'!$F$421:$J$826,5,FALSE)</f>
        <v>10137475.507999999</v>
      </c>
      <c r="O428" s="15">
        <f>VLOOKUP(F428,'[1]2015-2016'!$F$420:$M$825,8,FALSE)</f>
        <v>10553112.003827998</v>
      </c>
      <c r="T428" s="32">
        <v>8813397880</v>
      </c>
      <c r="U428" s="1">
        <f t="shared" si="104"/>
        <v>8813397.8800000008</v>
      </c>
      <c r="V428" s="33">
        <v>1733621384</v>
      </c>
      <c r="W428" s="1">
        <f t="shared" si="105"/>
        <v>1733621.3840000001</v>
      </c>
    </row>
    <row r="429" spans="1:23" outlineLevel="4">
      <c r="A429" s="1" t="e">
        <f t="shared" si="103"/>
        <v>#REF!</v>
      </c>
      <c r="B429" s="16"/>
      <c r="C429" s="17"/>
      <c r="D429" s="17"/>
      <c r="E429" s="17"/>
      <c r="F429" s="31" t="s">
        <v>777</v>
      </c>
      <c r="G429" s="43" t="s">
        <v>778</v>
      </c>
      <c r="H429" s="18">
        <v>0</v>
      </c>
      <c r="I429" s="18">
        <f>VLOOKUP(F429,'[1]2010'!$E$396:$G$776,3,FALSE)</f>
        <v>0</v>
      </c>
      <c r="J429" s="18">
        <f>VLOOKUP(F429,'[1]2011'!$F$393:$H$771,3,FALSE)</f>
        <v>0</v>
      </c>
      <c r="K429" s="18">
        <f>VLOOKUP(F429,'[1]2012'!$E$418:$H$815,3,FALSE)</f>
        <v>0</v>
      </c>
      <c r="L429" s="18">
        <f>VLOOKUP(F429,'[1]2013'!$F$419:$H$824,3,FALSE)</f>
        <v>0</v>
      </c>
      <c r="M429" s="18">
        <f>VLOOKUP(F429,'[1]2014'!$F$417:$K$819,6,FALSE)</f>
        <v>0</v>
      </c>
      <c r="N429" s="23">
        <f>VLOOKUP(F429,'[1]2015-2016'!$F$421:$J$826,5,FALSE)</f>
        <v>0</v>
      </c>
      <c r="O429" s="15">
        <f>VLOOKUP(F429,'[1]2015-2016'!$F$420:$M$825,8,FALSE)</f>
        <v>0</v>
      </c>
      <c r="T429" s="32">
        <v>0</v>
      </c>
      <c r="U429" s="1">
        <f t="shared" si="104"/>
        <v>0</v>
      </c>
      <c r="V429" s="33">
        <v>0</v>
      </c>
      <c r="W429" s="1">
        <f t="shared" si="105"/>
        <v>0</v>
      </c>
    </row>
    <row r="430" spans="1:23" outlineLevel="4">
      <c r="A430" s="1" t="e">
        <f t="shared" si="103"/>
        <v>#REF!</v>
      </c>
      <c r="B430" s="16"/>
      <c r="C430" s="17"/>
      <c r="D430" s="17"/>
      <c r="E430" s="17"/>
      <c r="F430" s="31" t="s">
        <v>779</v>
      </c>
      <c r="G430" s="43" t="s">
        <v>780</v>
      </c>
      <c r="H430" s="18">
        <f>VLOOKUP(F430,'[1]2009'!$E$377:$G$725,3,FALSE)</f>
        <v>626509.71142034547</v>
      </c>
      <c r="I430" s="18">
        <f>VLOOKUP(F430,'[1]2010'!$E$396:$G$776,3,FALSE)</f>
        <v>509347</v>
      </c>
      <c r="J430" s="18">
        <f>VLOOKUP(F430,'[1]2011'!$F$393:$H$771,3,FALSE)</f>
        <v>544970</v>
      </c>
      <c r="K430" s="18">
        <f>VLOOKUP(F430,'[1]2012'!$E$418:$H$815,3,FALSE)</f>
        <v>328339</v>
      </c>
      <c r="L430" s="18">
        <f>VLOOKUP(F430,'[1]2013'!$F$419:$H$824,3,FALSE)</f>
        <v>688191</v>
      </c>
      <c r="M430" s="18">
        <f>VLOOKUP(F430,'[1]2014'!$F$417:$K$819,6,FALSE)</f>
        <v>1070039</v>
      </c>
      <c r="N430" s="23">
        <f>VLOOKUP(F430,'[1]2015-2016'!$F$421:$J$826,5,FALSE)</f>
        <v>1170131</v>
      </c>
      <c r="O430" s="15">
        <f>VLOOKUP(F430,'[1]2015-2016'!$F$420:$M$825,8,FALSE)</f>
        <v>1218106.3709999998</v>
      </c>
      <c r="T430" s="32">
        <v>866719319</v>
      </c>
      <c r="U430" s="1">
        <f t="shared" si="104"/>
        <v>866719.31900000002</v>
      </c>
      <c r="V430" s="33">
        <v>258879001.90000001</v>
      </c>
      <c r="W430" s="1">
        <f t="shared" si="105"/>
        <v>258879.0019</v>
      </c>
    </row>
    <row r="431" spans="1:23" outlineLevel="1">
      <c r="A431" s="1" t="e">
        <f t="shared" si="103"/>
        <v>#REF!</v>
      </c>
      <c r="B431" s="16"/>
      <c r="C431" s="31" t="s">
        <v>781</v>
      </c>
      <c r="D431" s="17" t="s">
        <v>782</v>
      </c>
      <c r="E431" s="17"/>
      <c r="F431" s="18"/>
      <c r="G431" s="53"/>
      <c r="H431" s="18">
        <f t="shared" ref="H431:O431" si="120">SUM(H432:H433)</f>
        <v>2314155.0198656432</v>
      </c>
      <c r="I431" s="18">
        <f t="shared" si="120"/>
        <v>3051346</v>
      </c>
      <c r="J431" s="18">
        <f t="shared" si="120"/>
        <v>2917107</v>
      </c>
      <c r="K431" s="18">
        <f t="shared" si="120"/>
        <v>4341214</v>
      </c>
      <c r="L431" s="18">
        <f t="shared" si="120"/>
        <v>4494682</v>
      </c>
      <c r="M431" s="18">
        <f t="shared" si="120"/>
        <v>4646348</v>
      </c>
      <c r="N431" s="18">
        <f t="shared" si="120"/>
        <v>3834149</v>
      </c>
      <c r="O431" s="45">
        <f t="shared" si="120"/>
        <v>3710149</v>
      </c>
      <c r="T431" s="39">
        <f>SUM(T432:T433)</f>
        <v>3190448743</v>
      </c>
      <c r="U431" s="1">
        <f t="shared" si="104"/>
        <v>3190448.7429999998</v>
      </c>
      <c r="V431" s="40">
        <f t="shared" ref="V431" si="121">SUM(V432:V433)</f>
        <v>634355053.29999995</v>
      </c>
      <c r="W431" s="1">
        <f t="shared" si="105"/>
        <v>634355.05329999991</v>
      </c>
    </row>
    <row r="432" spans="1:23" outlineLevel="5">
      <c r="A432" s="1" t="e">
        <f t="shared" si="103"/>
        <v>#REF!</v>
      </c>
      <c r="B432" s="16"/>
      <c r="C432" s="17"/>
      <c r="D432" s="34"/>
      <c r="E432" s="46"/>
      <c r="F432" s="31" t="s">
        <v>783</v>
      </c>
      <c r="G432" s="135" t="s">
        <v>784</v>
      </c>
      <c r="H432" s="18">
        <f>VLOOKUP(F432,'[1]2009'!$E$377:$G$725,3,FALSE)</f>
        <v>0</v>
      </c>
      <c r="I432" s="18">
        <f>VLOOKUP(F432,'[1]2010'!$E$396:$G$776,3,FALSE)</f>
        <v>0</v>
      </c>
      <c r="J432" s="18">
        <f>VLOOKUP(F432,'[1]2011'!$F$393:$H$771,3,FALSE)</f>
        <v>0</v>
      </c>
      <c r="K432" s="18">
        <f>VLOOKUP(F432,'[1]2012'!$E$418:$H$815,3,FALSE)</f>
        <v>0</v>
      </c>
      <c r="L432" s="18">
        <f>VLOOKUP(F432,'[1]2013'!$F$419:$H$824,3,FALSE)</f>
        <v>0</v>
      </c>
      <c r="M432" s="18">
        <f>VLOOKUP(F432,'[1]2014'!$F$417:$K$819,6,FALSE)</f>
        <v>0</v>
      </c>
      <c r="N432" s="23">
        <f>VLOOKUP(F432,'[1]2015-2016'!$F$421:$J$826,5,FALSE)</f>
        <v>0</v>
      </c>
      <c r="O432" s="15">
        <f>VLOOKUP(F432,'[1]2015-2016'!$F$420:$M$825,8,FALSE)</f>
        <v>0</v>
      </c>
      <c r="T432" s="32">
        <v>0</v>
      </c>
      <c r="U432" s="1">
        <f t="shared" si="104"/>
        <v>0</v>
      </c>
      <c r="V432" s="33">
        <v>0</v>
      </c>
      <c r="W432" s="1">
        <f t="shared" si="105"/>
        <v>0</v>
      </c>
    </row>
    <row r="433" spans="1:23" outlineLevel="4">
      <c r="A433" s="1" t="e">
        <f t="shared" si="103"/>
        <v>#REF!</v>
      </c>
      <c r="B433" s="16"/>
      <c r="C433" s="17"/>
      <c r="D433" s="17"/>
      <c r="E433" s="18"/>
      <c r="F433" s="31" t="s">
        <v>785</v>
      </c>
      <c r="G433" s="43" t="s">
        <v>782</v>
      </c>
      <c r="H433" s="18">
        <f>VLOOKUP(F433,'[1]2009'!$E$377:$G$725,3,FALSE)</f>
        <v>2314155.0198656432</v>
      </c>
      <c r="I433" s="18">
        <f>VLOOKUP(F433,'[1]2010'!$E$396:$G$776,3,FALSE)</f>
        <v>3051346</v>
      </c>
      <c r="J433" s="18">
        <f>VLOOKUP(F433,'[1]2011'!$F$393:$H$771,3,FALSE)</f>
        <v>2917107</v>
      </c>
      <c r="K433" s="18">
        <f>VLOOKUP(F433,'[1]2012'!$E$418:$H$815,3,FALSE)</f>
        <v>4341214</v>
      </c>
      <c r="L433" s="18">
        <f>VLOOKUP(F433,'[1]2013'!$F$419:$H$824,3,FALSE)</f>
        <v>4494682</v>
      </c>
      <c r="M433" s="18">
        <f>VLOOKUP(F433,'[1]2014'!$F$417:$K$819,6,FALSE)</f>
        <v>4646348</v>
      </c>
      <c r="N433" s="23">
        <f>VLOOKUP(F433,'[1]2015-2016'!$F$421:$J$826,5,FALSE)</f>
        <v>3834149</v>
      </c>
      <c r="O433" s="15">
        <f>VLOOKUP(F433,'[1]2015-2016'!$F$420:$M$825,8,FALSE)</f>
        <v>3710149</v>
      </c>
      <c r="T433" s="32">
        <v>3190448743</v>
      </c>
      <c r="U433" s="1">
        <f t="shared" si="104"/>
        <v>3190448.7429999998</v>
      </c>
      <c r="V433" s="33">
        <v>634355053.29999995</v>
      </c>
      <c r="W433" s="1">
        <f t="shared" si="105"/>
        <v>634355.05329999991</v>
      </c>
    </row>
    <row r="434" spans="1:23" outlineLevel="1">
      <c r="A434" s="1" t="e">
        <f t="shared" si="103"/>
        <v>#REF!</v>
      </c>
      <c r="B434" s="16"/>
      <c r="C434" s="31" t="s">
        <v>786</v>
      </c>
      <c r="D434" s="17" t="s">
        <v>787</v>
      </c>
      <c r="E434" s="17"/>
      <c r="F434" s="18"/>
      <c r="G434" s="53"/>
      <c r="H434" s="18">
        <f t="shared" ref="H434:O434" si="122">SUM(H435:H436)</f>
        <v>9023.6948176583501</v>
      </c>
      <c r="I434" s="18">
        <f t="shared" si="122"/>
        <v>14240</v>
      </c>
      <c r="J434" s="18">
        <f t="shared" si="122"/>
        <v>12867</v>
      </c>
      <c r="K434" s="18">
        <f t="shared" si="122"/>
        <v>8195</v>
      </c>
      <c r="L434" s="18">
        <f t="shared" si="122"/>
        <v>8048</v>
      </c>
      <c r="M434" s="18">
        <f t="shared" si="122"/>
        <v>12531</v>
      </c>
      <c r="N434" s="18">
        <f t="shared" si="122"/>
        <v>7905</v>
      </c>
      <c r="O434" s="45">
        <f t="shared" si="122"/>
        <v>8229.1049999999996</v>
      </c>
      <c r="T434" s="39">
        <f>SUM(T435:T436)</f>
        <v>5710399</v>
      </c>
      <c r="U434" s="1">
        <f t="shared" si="104"/>
        <v>5710.3990000000003</v>
      </c>
      <c r="V434" s="40">
        <f t="shared" ref="V434" si="123">SUM(V435:V436)</f>
        <v>1756066.9</v>
      </c>
      <c r="W434" s="1">
        <f t="shared" si="105"/>
        <v>1756.0668999999998</v>
      </c>
    </row>
    <row r="435" spans="1:23" outlineLevel="5">
      <c r="A435" s="1" t="e">
        <f t="shared" si="103"/>
        <v>#REF!</v>
      </c>
      <c r="B435" s="16"/>
      <c r="C435" s="17"/>
      <c r="D435" s="17"/>
      <c r="E435" s="18"/>
      <c r="F435" s="31" t="s">
        <v>788</v>
      </c>
      <c r="G435" s="35" t="s">
        <v>787</v>
      </c>
      <c r="H435" s="18">
        <f>VLOOKUP(F435,'[1]2009'!$E$377:$G$725,3,FALSE)</f>
        <v>0</v>
      </c>
      <c r="I435" s="18">
        <f>VLOOKUP(F435,'[1]2010'!$E$396:$G$776,3,FALSE)</f>
        <v>0</v>
      </c>
      <c r="J435" s="18">
        <f>VLOOKUP(F435,'[1]2011'!$F$393:$H$771,3,FALSE)</f>
        <v>0</v>
      </c>
      <c r="K435" s="18">
        <f>VLOOKUP(F435,'[1]2012'!$E$418:$H$815,3,FALSE)</f>
        <v>0</v>
      </c>
      <c r="L435" s="18">
        <f>VLOOKUP(F435,'[1]2013'!$F$419:$H$824,3,FALSE)</f>
        <v>0</v>
      </c>
      <c r="M435" s="18">
        <f>VLOOKUP(F435,'[1]2014'!$F$417:$K$819,6,FALSE)</f>
        <v>0</v>
      </c>
      <c r="N435" s="23">
        <f>VLOOKUP(F435,'[1]2015-2016'!$F$421:$J$826,5,FALSE)</f>
        <v>0</v>
      </c>
      <c r="O435" s="15">
        <f>VLOOKUP(F435,'[1]2015-2016'!$F$420:$M$825,8,FALSE)</f>
        <v>0</v>
      </c>
      <c r="T435" s="32">
        <v>0</v>
      </c>
      <c r="U435" s="1">
        <f t="shared" si="104"/>
        <v>0</v>
      </c>
      <c r="V435" s="33">
        <v>0</v>
      </c>
      <c r="W435" s="1">
        <f t="shared" si="105"/>
        <v>0</v>
      </c>
    </row>
    <row r="436" spans="1:23" outlineLevel="4">
      <c r="A436" s="1" t="e">
        <f t="shared" si="103"/>
        <v>#REF!</v>
      </c>
      <c r="B436" s="16"/>
      <c r="C436" s="17"/>
      <c r="D436" s="17"/>
      <c r="E436" s="18"/>
      <c r="F436" s="31" t="s">
        <v>789</v>
      </c>
      <c r="G436" s="35" t="s">
        <v>787</v>
      </c>
      <c r="H436" s="18">
        <f>VLOOKUP(F436,'[1]2009'!$E$377:$G$725,3,FALSE)</f>
        <v>9023.6948176583501</v>
      </c>
      <c r="I436" s="18">
        <f>VLOOKUP(F436,'[1]2010'!$E$396:$G$776,3,FALSE)</f>
        <v>14240</v>
      </c>
      <c r="J436" s="18">
        <f>VLOOKUP(F436,'[1]2011'!$F$393:$H$771,3,FALSE)</f>
        <v>12867</v>
      </c>
      <c r="K436" s="18">
        <f>VLOOKUP(F436,'[1]2012'!$E$418:$H$815,3,FALSE)</f>
        <v>8195</v>
      </c>
      <c r="L436" s="18">
        <f>VLOOKUP(F436,'[1]2013'!$F$419:$H$824,3,FALSE)</f>
        <v>8048</v>
      </c>
      <c r="M436" s="18">
        <f>VLOOKUP(F436,'[1]2014'!$F$417:$K$819,6,FALSE)</f>
        <v>12531</v>
      </c>
      <c r="N436" s="23">
        <f>VLOOKUP(F436,'[1]2015-2016'!$F$421:$J$826,5,FALSE)</f>
        <v>7905</v>
      </c>
      <c r="O436" s="15">
        <f>VLOOKUP(F436,'[1]2015-2016'!$F$420:$M$825,8,FALSE)</f>
        <v>8229.1049999999996</v>
      </c>
      <c r="T436" s="32">
        <v>5710399</v>
      </c>
      <c r="U436" s="1">
        <f t="shared" si="104"/>
        <v>5710.3990000000003</v>
      </c>
      <c r="V436" s="33">
        <v>1756066.9</v>
      </c>
      <c r="W436" s="1">
        <f t="shared" si="105"/>
        <v>1756.0668999999998</v>
      </c>
    </row>
    <row r="437" spans="1:23" outlineLevel="1">
      <c r="A437" s="1" t="e">
        <f t="shared" si="103"/>
        <v>#REF!</v>
      </c>
      <c r="B437" s="16"/>
      <c r="C437" s="31" t="s">
        <v>790</v>
      </c>
      <c r="D437" s="89" t="s">
        <v>791</v>
      </c>
      <c r="E437" s="17"/>
      <c r="F437" s="18"/>
      <c r="G437" s="53"/>
      <c r="H437" s="18">
        <f t="shared" ref="H437:O437" si="124">SUM(H438)</f>
        <v>150772.96209213053</v>
      </c>
      <c r="I437" s="18">
        <f t="shared" si="124"/>
        <v>165648</v>
      </c>
      <c r="J437" s="18">
        <f t="shared" si="124"/>
        <v>171825</v>
      </c>
      <c r="K437" s="18">
        <f t="shared" si="124"/>
        <v>198805</v>
      </c>
      <c r="L437" s="18">
        <f t="shared" si="124"/>
        <v>206094</v>
      </c>
      <c r="M437" s="18">
        <f t="shared" si="124"/>
        <v>246155</v>
      </c>
      <c r="N437" s="18">
        <f t="shared" si="124"/>
        <v>223128</v>
      </c>
      <c r="O437" s="45">
        <f t="shared" si="124"/>
        <v>232276.24799999999</v>
      </c>
      <c r="T437" s="39">
        <f>+T438</f>
        <v>183404532</v>
      </c>
      <c r="U437" s="1">
        <f t="shared" si="104"/>
        <v>183404.53200000001</v>
      </c>
      <c r="V437" s="40">
        <f t="shared" ref="V437" si="125">+V438</f>
        <v>38777400.200000003</v>
      </c>
      <c r="W437" s="1">
        <f t="shared" si="105"/>
        <v>38777.400200000004</v>
      </c>
    </row>
    <row r="438" spans="1:23" outlineLevel="4" collapsed="1">
      <c r="A438" s="1" t="e">
        <f t="shared" si="103"/>
        <v>#REF!</v>
      </c>
      <c r="B438" s="16"/>
      <c r="C438" s="17"/>
      <c r="D438" s="17"/>
      <c r="E438" s="18"/>
      <c r="F438" s="31" t="s">
        <v>792</v>
      </c>
      <c r="G438" s="35" t="s">
        <v>791</v>
      </c>
      <c r="H438" s="18">
        <f>VLOOKUP(F438,'[1]2009'!$E$377:$G$725,3,FALSE)</f>
        <v>150772.96209213053</v>
      </c>
      <c r="I438" s="18">
        <f>VLOOKUP(F438,'[1]2010'!$E$396:$G$776,3,FALSE)</f>
        <v>165648</v>
      </c>
      <c r="J438" s="18">
        <f>VLOOKUP(F438,'[1]2011'!$F$393:$H$771,3,FALSE)</f>
        <v>171825</v>
      </c>
      <c r="K438" s="18">
        <f>VLOOKUP(F438,'[1]2012'!$E$418:$H$815,3,FALSE)</f>
        <v>198805</v>
      </c>
      <c r="L438" s="18">
        <f>VLOOKUP(F438,'[1]2013'!$F$419:$H$824,3,FALSE)</f>
        <v>206094</v>
      </c>
      <c r="M438" s="18">
        <f>VLOOKUP(F438,'[1]2014'!$F$417:$K$819,6,FALSE)</f>
        <v>246155</v>
      </c>
      <c r="N438" s="23">
        <f>VLOOKUP(F438,'[1]2015-2016'!$F$421:$J$826,5,FALSE)</f>
        <v>223128</v>
      </c>
      <c r="O438" s="15">
        <f>VLOOKUP(F438,'[1]2015-2016'!$F$420:$M$825,8,FALSE)</f>
        <v>232276.24799999999</v>
      </c>
      <c r="T438" s="32">
        <v>183404532</v>
      </c>
      <c r="U438" s="1">
        <f t="shared" si="104"/>
        <v>183404.53200000001</v>
      </c>
      <c r="V438" s="33">
        <v>38777400.200000003</v>
      </c>
      <c r="W438" s="1">
        <f t="shared" si="105"/>
        <v>38777.400200000004</v>
      </c>
    </row>
    <row r="439" spans="1:23" outlineLevel="1">
      <c r="A439" s="1" t="e">
        <f t="shared" si="103"/>
        <v>#REF!</v>
      </c>
      <c r="B439" s="16"/>
      <c r="C439" s="31" t="s">
        <v>793</v>
      </c>
      <c r="D439" s="17" t="s">
        <v>794</v>
      </c>
      <c r="E439" s="17"/>
      <c r="F439" s="18"/>
      <c r="G439" s="53"/>
      <c r="H439" s="18">
        <f t="shared" ref="H439:O439" si="126">SUM(H440)</f>
        <v>0</v>
      </c>
      <c r="I439" s="18">
        <f t="shared" si="126"/>
        <v>0</v>
      </c>
      <c r="J439" s="18">
        <f t="shared" si="126"/>
        <v>0</v>
      </c>
      <c r="K439" s="18">
        <f t="shared" si="126"/>
        <v>0</v>
      </c>
      <c r="L439" s="18">
        <f t="shared" si="126"/>
        <v>0</v>
      </c>
      <c r="M439" s="18">
        <f t="shared" si="126"/>
        <v>0</v>
      </c>
      <c r="N439" s="18">
        <f t="shared" si="126"/>
        <v>0</v>
      </c>
      <c r="O439" s="45">
        <f t="shared" si="126"/>
        <v>0</v>
      </c>
      <c r="T439" s="39">
        <f>+T440</f>
        <v>0</v>
      </c>
      <c r="U439" s="1">
        <f t="shared" si="104"/>
        <v>0</v>
      </c>
      <c r="V439" s="40">
        <f t="shared" ref="V439" si="127">+V440</f>
        <v>0</v>
      </c>
      <c r="W439" s="1">
        <f t="shared" si="105"/>
        <v>0</v>
      </c>
    </row>
    <row r="440" spans="1:23" outlineLevel="4">
      <c r="A440" s="1" t="e">
        <f t="shared" si="103"/>
        <v>#REF!</v>
      </c>
      <c r="B440" s="16"/>
      <c r="C440" s="17"/>
      <c r="D440" s="17"/>
      <c r="E440" s="18"/>
      <c r="F440" s="31" t="s">
        <v>795</v>
      </c>
      <c r="G440" s="35" t="s">
        <v>794</v>
      </c>
      <c r="H440" s="18">
        <f>VLOOKUP(F440,'[1]2009'!$E$377:$G$725,3,FALSE)</f>
        <v>0</v>
      </c>
      <c r="I440" s="18">
        <f>VLOOKUP(F440,'[1]2010'!$E$396:$G$776,3,FALSE)</f>
        <v>0</v>
      </c>
      <c r="J440" s="18">
        <f>VLOOKUP(F440,'[1]2011'!$F$393:$H$771,3,FALSE)</f>
        <v>0</v>
      </c>
      <c r="K440" s="18">
        <f>VLOOKUP(F440,'[1]2012'!$E$418:$H$815,3,FALSE)</f>
        <v>0</v>
      </c>
      <c r="L440" s="18">
        <f>VLOOKUP(F440,'[1]2013'!$F$419:$H$824,3,FALSE)</f>
        <v>0</v>
      </c>
      <c r="M440" s="18">
        <f>VLOOKUP(F440,'[1]2014'!$F$417:$K$819,6,FALSE)</f>
        <v>0</v>
      </c>
      <c r="N440" s="23">
        <f>VLOOKUP(F440,'[1]2015-2016'!$F$421:$J$826,5,FALSE)</f>
        <v>0</v>
      </c>
      <c r="O440" s="15">
        <f>VLOOKUP(F440,'[1]2015-2016'!$F$420:$M$825,8,FALSE)</f>
        <v>0</v>
      </c>
      <c r="T440" s="32">
        <v>0</v>
      </c>
      <c r="U440" s="1">
        <f t="shared" si="104"/>
        <v>0</v>
      </c>
      <c r="V440" s="33">
        <v>0</v>
      </c>
      <c r="W440" s="1">
        <f t="shared" si="105"/>
        <v>0</v>
      </c>
    </row>
    <row r="441" spans="1:23" outlineLevel="1">
      <c r="A441" s="1" t="e">
        <f t="shared" si="103"/>
        <v>#REF!</v>
      </c>
      <c r="B441" s="16"/>
      <c r="C441" s="31" t="s">
        <v>796</v>
      </c>
      <c r="D441" s="17" t="s">
        <v>797</v>
      </c>
      <c r="E441" s="17"/>
      <c r="F441" s="18"/>
      <c r="G441" s="35"/>
      <c r="H441" s="18">
        <f t="shared" ref="H441:O441" si="128">SUM(H442)</f>
        <v>0</v>
      </c>
      <c r="I441" s="18">
        <f t="shared" si="128"/>
        <v>0</v>
      </c>
      <c r="J441" s="18">
        <f t="shared" si="128"/>
        <v>0</v>
      </c>
      <c r="K441" s="18">
        <f t="shared" si="128"/>
        <v>0</v>
      </c>
      <c r="L441" s="18">
        <f t="shared" si="128"/>
        <v>0</v>
      </c>
      <c r="M441" s="18">
        <f t="shared" si="128"/>
        <v>0</v>
      </c>
      <c r="N441" s="18">
        <f t="shared" si="128"/>
        <v>0</v>
      </c>
      <c r="O441" s="45">
        <f t="shared" si="128"/>
        <v>0</v>
      </c>
      <c r="T441" s="39">
        <f>+T442</f>
        <v>0</v>
      </c>
      <c r="U441" s="1">
        <f t="shared" si="104"/>
        <v>0</v>
      </c>
      <c r="V441" s="40">
        <f t="shared" ref="V441" si="129">+V442</f>
        <v>0</v>
      </c>
      <c r="W441" s="1">
        <f t="shared" si="105"/>
        <v>0</v>
      </c>
    </row>
    <row r="442" spans="1:23" outlineLevel="5">
      <c r="A442" s="1" t="e">
        <f t="shared" si="103"/>
        <v>#REF!</v>
      </c>
      <c r="B442" s="16"/>
      <c r="C442" s="17"/>
      <c r="D442" s="17"/>
      <c r="E442" s="18"/>
      <c r="F442" s="31" t="s">
        <v>798</v>
      </c>
      <c r="G442" s="35"/>
      <c r="H442" s="18">
        <f>VLOOKUP(F442,'[1]2009'!$E$377:$G$725,3,FALSE)</f>
        <v>0</v>
      </c>
      <c r="I442" s="18">
        <f>VLOOKUP(F442,'[1]2010'!$E$396:$G$776,3,FALSE)</f>
        <v>0</v>
      </c>
      <c r="J442" s="18">
        <f>VLOOKUP(F442,'[1]2011'!$F$393:$H$771,3,FALSE)</f>
        <v>0</v>
      </c>
      <c r="K442" s="18">
        <f>VLOOKUP(F442,'[1]2012'!$E$418:$H$815,3,FALSE)</f>
        <v>0</v>
      </c>
      <c r="L442" s="18">
        <f>VLOOKUP(F442,'[1]2013'!$F$419:$H$824,3,FALSE)</f>
        <v>0</v>
      </c>
      <c r="M442" s="18">
        <f>VLOOKUP(F442,'[1]2014'!$F$417:$K$819,6,FALSE)</f>
        <v>0</v>
      </c>
      <c r="N442" s="23">
        <f>VLOOKUP(F442,'[1]2015-2016'!$F$421:$J$826,5,FALSE)</f>
        <v>0</v>
      </c>
      <c r="O442" s="15">
        <f>VLOOKUP(F442,'[1]2015-2016'!$F$420:$M$825,8,FALSE)</f>
        <v>0</v>
      </c>
      <c r="T442" s="32">
        <v>0</v>
      </c>
      <c r="U442" s="1">
        <f t="shared" si="104"/>
        <v>0</v>
      </c>
      <c r="V442" s="33">
        <v>0</v>
      </c>
      <c r="W442" s="1">
        <f t="shared" si="105"/>
        <v>0</v>
      </c>
    </row>
    <row r="443" spans="1:23">
      <c r="A443" s="1" t="e">
        <f t="shared" si="103"/>
        <v>#REF!</v>
      </c>
      <c r="B443" s="24" t="s">
        <v>337</v>
      </c>
      <c r="C443" s="85" t="s">
        <v>799</v>
      </c>
      <c r="D443" s="17"/>
      <c r="E443" s="136"/>
      <c r="F443" s="136"/>
      <c r="G443" s="53"/>
      <c r="H443" s="19">
        <f t="shared" ref="H443" si="130">SUM(H444+H450+H454+H459+H468+H475)</f>
        <v>5936211.9502188116</v>
      </c>
      <c r="I443" s="19">
        <f t="shared" ref="I443:O443" si="131">SUM(I444+I450+I454+I459+I468+I475)</f>
        <v>7610784.1740000006</v>
      </c>
      <c r="J443" s="19">
        <f t="shared" si="131"/>
        <v>5788805</v>
      </c>
      <c r="K443" s="19">
        <f t="shared" si="131"/>
        <v>8689111</v>
      </c>
      <c r="L443" s="19">
        <f t="shared" si="131"/>
        <v>7958773</v>
      </c>
      <c r="M443" s="19">
        <f t="shared" si="131"/>
        <v>9297204</v>
      </c>
      <c r="N443" s="19">
        <f t="shared" si="131"/>
        <v>8050606</v>
      </c>
      <c r="O443" s="26">
        <f t="shared" si="131"/>
        <v>8685038.2679999992</v>
      </c>
      <c r="T443" s="27" t="e">
        <f>+SUM(T444,T450,T454,T459,T468,T475)</f>
        <v>#REF!</v>
      </c>
      <c r="U443" s="1" t="e">
        <f t="shared" si="104"/>
        <v>#REF!</v>
      </c>
      <c r="V443" s="28">
        <f t="shared" ref="V443" si="132">+SUM(V444,V450,V454,V459,V468,V475)</f>
        <v>1407515995.7999997</v>
      </c>
      <c r="W443" s="1">
        <f t="shared" si="105"/>
        <v>1407515.9957999997</v>
      </c>
    </row>
    <row r="444" spans="1:23" outlineLevel="1">
      <c r="A444" s="1" t="e">
        <f t="shared" si="103"/>
        <v>#REF!</v>
      </c>
      <c r="B444" s="16"/>
      <c r="C444" s="31" t="s">
        <v>339</v>
      </c>
      <c r="D444" s="17" t="s">
        <v>800</v>
      </c>
      <c r="E444" s="17"/>
      <c r="F444" s="18"/>
      <c r="G444" s="53"/>
      <c r="H444" s="18">
        <f t="shared" ref="H444:O444" si="133">SUM(H445:H449)</f>
        <v>956375.11200000008</v>
      </c>
      <c r="I444" s="18">
        <f t="shared" si="133"/>
        <v>788067</v>
      </c>
      <c r="J444" s="18">
        <f t="shared" si="133"/>
        <v>899012</v>
      </c>
      <c r="K444" s="18">
        <f t="shared" si="133"/>
        <v>862762</v>
      </c>
      <c r="L444" s="18">
        <f t="shared" si="133"/>
        <v>841823</v>
      </c>
      <c r="M444" s="18">
        <f t="shared" si="133"/>
        <v>714863</v>
      </c>
      <c r="N444" s="18">
        <f t="shared" si="133"/>
        <v>1024051</v>
      </c>
      <c r="O444" s="45">
        <f t="shared" si="133"/>
        <v>1062964.9380000001</v>
      </c>
      <c r="T444" s="39">
        <f>SUM(T445:T449)</f>
        <v>681154672</v>
      </c>
      <c r="U444" s="1">
        <f t="shared" si="104"/>
        <v>681154.67200000002</v>
      </c>
      <c r="V444" s="40">
        <f t="shared" ref="V444" si="134">SUM(V445:V449)</f>
        <v>145544859.19999999</v>
      </c>
      <c r="W444" s="1">
        <f t="shared" si="105"/>
        <v>145544.85919999998</v>
      </c>
    </row>
    <row r="445" spans="1:23" outlineLevel="4">
      <c r="A445" s="1" t="e">
        <f t="shared" si="103"/>
        <v>#REF!</v>
      </c>
      <c r="B445" s="16"/>
      <c r="C445" s="17"/>
      <c r="D445" s="17"/>
      <c r="E445" s="18"/>
      <c r="F445" s="31" t="s">
        <v>801</v>
      </c>
      <c r="G445" s="35" t="s">
        <v>802</v>
      </c>
      <c r="H445" s="18">
        <f>VLOOKUP(F445,'[1]2009'!$E$377:$G$725,3,FALSE)</f>
        <v>547365.42000000004</v>
      </c>
      <c r="I445" s="18">
        <f>VLOOKUP(F445,'[1]2010'!$E$396:$G$776,3,FALSE)</f>
        <v>476370</v>
      </c>
      <c r="J445" s="18">
        <f>VLOOKUP(F445,'[1]2011'!$F$393:$H$771,3,FALSE)</f>
        <v>569430</v>
      </c>
      <c r="K445" s="18">
        <f>VLOOKUP(F445,'[1]2012'!$E$418:$H$815,3,FALSE)</f>
        <v>369916</v>
      </c>
      <c r="L445" s="18">
        <f>VLOOKUP(F445,'[1]2013'!$F$419:$H$824,3,FALSE)</f>
        <v>377594</v>
      </c>
      <c r="M445" s="18">
        <f>VLOOKUP(F445,'[1]2014'!$F$417:$K$819,6,FALSE)</f>
        <v>324657</v>
      </c>
      <c r="N445" s="23">
        <f>VLOOKUP(F445,'[1]2015-2016'!$F$421:$J$826,5,FALSE)</f>
        <v>577741</v>
      </c>
      <c r="O445" s="15">
        <f>VLOOKUP(F445,'[1]2015-2016'!$F$420:$M$825,8,FALSE)</f>
        <v>599695.15800000005</v>
      </c>
      <c r="T445" s="32">
        <v>367791543</v>
      </c>
      <c r="U445" s="1">
        <f t="shared" si="104"/>
        <v>367791.54300000001</v>
      </c>
      <c r="V445" s="33">
        <v>71147136.299999997</v>
      </c>
      <c r="W445" s="1">
        <f t="shared" si="105"/>
        <v>71147.136299999998</v>
      </c>
    </row>
    <row r="446" spans="1:23" outlineLevel="4">
      <c r="A446" s="1" t="e">
        <f t="shared" si="103"/>
        <v>#REF!</v>
      </c>
      <c r="B446" s="16"/>
      <c r="C446" s="17"/>
      <c r="D446" s="17"/>
      <c r="E446" s="18"/>
      <c r="F446" s="31" t="s">
        <v>803</v>
      </c>
      <c r="G446" s="17" t="s">
        <v>804</v>
      </c>
      <c r="H446" s="18">
        <f>VLOOKUP(F446,'[1]2009'!$E$377:$G$725,3,FALSE)</f>
        <v>120735.44</v>
      </c>
      <c r="I446" s="18">
        <f>VLOOKUP(F446,'[1]2010'!$E$396:$G$776,3,FALSE)</f>
        <v>89092</v>
      </c>
      <c r="J446" s="18">
        <f>VLOOKUP(F446,'[1]2011'!$F$393:$H$771,3,FALSE)</f>
        <v>105300</v>
      </c>
      <c r="K446" s="18">
        <f>VLOOKUP(F446,'[1]2012'!$E$418:$H$815,3,FALSE)</f>
        <v>102229</v>
      </c>
      <c r="L446" s="18">
        <f>VLOOKUP(F446,'[1]2013'!$F$419:$H$824,3,FALSE)</f>
        <v>99182</v>
      </c>
      <c r="M446" s="18">
        <f>VLOOKUP(F446,'[1]2014'!$F$417:$K$819,6,FALSE)</f>
        <v>95179</v>
      </c>
      <c r="N446" s="23">
        <f>VLOOKUP(F446,'[1]2015-2016'!$F$421:$J$826,5,FALSE)</f>
        <v>179090</v>
      </c>
      <c r="O446" s="15">
        <f>VLOOKUP(F446,'[1]2015-2016'!$F$420:$M$825,8,FALSE)</f>
        <v>185895.42</v>
      </c>
      <c r="T446" s="32">
        <v>122086803</v>
      </c>
      <c r="U446" s="1">
        <f t="shared" si="104"/>
        <v>122086.803</v>
      </c>
      <c r="V446" s="33">
        <v>30893445.300000001</v>
      </c>
      <c r="W446" s="1">
        <f t="shared" si="105"/>
        <v>30893.445299999999</v>
      </c>
    </row>
    <row r="447" spans="1:23" outlineLevel="4">
      <c r="A447" s="1" t="e">
        <f t="shared" si="103"/>
        <v>#REF!</v>
      </c>
      <c r="B447" s="16"/>
      <c r="C447" s="17"/>
      <c r="D447" s="17"/>
      <c r="E447" s="18"/>
      <c r="F447" s="31" t="s">
        <v>805</v>
      </c>
      <c r="G447" s="35" t="s">
        <v>806</v>
      </c>
      <c r="H447" s="18">
        <f>VLOOKUP(F447,'[1]2009'!$E$377:$G$725,3,FALSE)</f>
        <v>63777.196000000004</v>
      </c>
      <c r="I447" s="18">
        <f>VLOOKUP(F447,'[1]2010'!$E$396:$G$776,3,FALSE)</f>
        <v>53094</v>
      </c>
      <c r="J447" s="18">
        <f>VLOOKUP(F447,'[1]2011'!$F$393:$H$771,3,FALSE)</f>
        <v>68628</v>
      </c>
      <c r="K447" s="18">
        <f>VLOOKUP(F447,'[1]2012'!$E$418:$H$815,3,FALSE)</f>
        <v>45905</v>
      </c>
      <c r="L447" s="18">
        <f>VLOOKUP(F447,'[1]2013'!$F$419:$H$824,3,FALSE)</f>
        <v>46351</v>
      </c>
      <c r="M447" s="18">
        <f>VLOOKUP(F447,'[1]2014'!$F$417:$K$819,6,FALSE)</f>
        <v>29762</v>
      </c>
      <c r="N447" s="23">
        <f>VLOOKUP(F447,'[1]2015-2016'!$F$421:$J$826,5,FALSE)</f>
        <v>27341</v>
      </c>
      <c r="O447" s="15">
        <f>VLOOKUP(F447,'[1]2015-2016'!$F$420:$M$825,8,FALSE)</f>
        <v>28379.958000000002</v>
      </c>
      <c r="T447" s="32">
        <v>20607788</v>
      </c>
      <c r="U447" s="1">
        <f t="shared" si="104"/>
        <v>20607.788</v>
      </c>
      <c r="V447" s="33">
        <v>3298819.8</v>
      </c>
      <c r="W447" s="1">
        <f t="shared" si="105"/>
        <v>3298.8197999999998</v>
      </c>
    </row>
    <row r="448" spans="1:23" outlineLevel="4">
      <c r="A448" s="1" t="e">
        <f t="shared" si="103"/>
        <v>#REF!</v>
      </c>
      <c r="B448" s="16"/>
      <c r="C448" s="17"/>
      <c r="D448" s="17"/>
      <c r="E448" s="18"/>
      <c r="F448" s="31" t="s">
        <v>807</v>
      </c>
      <c r="G448" s="35" t="s">
        <v>808</v>
      </c>
      <c r="H448" s="18">
        <f>VLOOKUP(F448,'[1]2009'!$E$377:$G$725,3,FALSE)</f>
        <v>116846.296</v>
      </c>
      <c r="I448" s="18">
        <f>VLOOKUP(F448,'[1]2010'!$E$396:$G$776,3,FALSE)</f>
        <v>97580</v>
      </c>
      <c r="J448" s="18">
        <f>VLOOKUP(F448,'[1]2011'!$F$393:$H$771,3,FALSE)</f>
        <v>88550</v>
      </c>
      <c r="K448" s="18">
        <f>VLOOKUP(F448,'[1]2012'!$E$418:$H$815,3,FALSE)</f>
        <v>93750</v>
      </c>
      <c r="L448" s="18">
        <f>VLOOKUP(F448,'[1]2013'!$F$419:$H$824,3,FALSE)</f>
        <v>91252</v>
      </c>
      <c r="M448" s="18">
        <f>VLOOKUP(F448,'[1]2014'!$F$417:$K$819,6,FALSE)</f>
        <v>72456</v>
      </c>
      <c r="N448" s="23">
        <f>VLOOKUP(F448,'[1]2015-2016'!$F$421:$J$826,5,FALSE)</f>
        <v>58468</v>
      </c>
      <c r="O448" s="15">
        <f>VLOOKUP(F448,'[1]2015-2016'!$F$420:$M$825,8,FALSE)</f>
        <v>60689.784</v>
      </c>
      <c r="T448" s="32">
        <v>42357340</v>
      </c>
      <c r="U448" s="1">
        <f t="shared" si="104"/>
        <v>42357.34</v>
      </c>
      <c r="V448" s="33">
        <v>8615215</v>
      </c>
      <c r="W448" s="1">
        <f t="shared" si="105"/>
        <v>8615.2150000000001</v>
      </c>
    </row>
    <row r="449" spans="1:23" outlineLevel="4">
      <c r="A449" s="1" t="e">
        <f t="shared" si="103"/>
        <v>#REF!</v>
      </c>
      <c r="B449" s="16"/>
      <c r="C449" s="17"/>
      <c r="D449" s="17"/>
      <c r="E449" s="18"/>
      <c r="F449" s="31" t="s">
        <v>809</v>
      </c>
      <c r="G449" s="35" t="s">
        <v>810</v>
      </c>
      <c r="H449" s="18">
        <f>VLOOKUP(F449,'[1]2009'!$E$377:$G$725,3,FALSE)</f>
        <v>107650.76</v>
      </c>
      <c r="I449" s="18">
        <f>VLOOKUP(F449,'[1]2010'!$E$396:$G$776,3,FALSE)</f>
        <v>71931</v>
      </c>
      <c r="J449" s="18">
        <f>VLOOKUP(F449,'[1]2011'!$F$393:$H$771,3,FALSE)</f>
        <v>67104</v>
      </c>
      <c r="K449" s="18">
        <f>VLOOKUP(F449,'[1]2012'!$E$418:$H$815,3,FALSE)</f>
        <v>250962</v>
      </c>
      <c r="L449" s="18">
        <f>VLOOKUP(F449,'[1]2013'!$F$419:$H$824,3,FALSE)</f>
        <v>227444</v>
      </c>
      <c r="M449" s="18">
        <f>VLOOKUP(F449,'[1]2014'!$F$417:$K$819,6,FALSE)</f>
        <v>192809</v>
      </c>
      <c r="N449" s="23">
        <f>VLOOKUP(F449,'[1]2015-2016'!$F$421:$J$826,5,FALSE)</f>
        <v>181411</v>
      </c>
      <c r="O449" s="15">
        <f>VLOOKUP(F449,'[1]2015-2016'!$F$420:$M$825,8,FALSE)</f>
        <v>188304.61800000002</v>
      </c>
      <c r="T449" s="32">
        <v>128311198</v>
      </c>
      <c r="U449" s="1">
        <f t="shared" si="104"/>
        <v>128311.198</v>
      </c>
      <c r="V449" s="33">
        <v>31590242.800000001</v>
      </c>
      <c r="W449" s="1">
        <f t="shared" si="105"/>
        <v>31590.2428</v>
      </c>
    </row>
    <row r="450" spans="1:23" outlineLevel="1">
      <c r="A450" s="1" t="e">
        <f t="shared" si="103"/>
        <v>#REF!</v>
      </c>
      <c r="B450" s="16"/>
      <c r="C450" s="31" t="s">
        <v>347</v>
      </c>
      <c r="D450" s="17" t="s">
        <v>811</v>
      </c>
      <c r="E450" s="17"/>
      <c r="F450" s="18"/>
      <c r="G450" s="53"/>
      <c r="H450" s="18">
        <f t="shared" ref="H450:O450" si="135">SUM(H451:H453)</f>
        <v>242094.552</v>
      </c>
      <c r="I450" s="18">
        <f t="shared" si="135"/>
        <v>240265</v>
      </c>
      <c r="J450" s="18">
        <f t="shared" si="135"/>
        <v>287612</v>
      </c>
      <c r="K450" s="18">
        <f t="shared" si="135"/>
        <v>280899</v>
      </c>
      <c r="L450" s="18">
        <f t="shared" si="135"/>
        <v>230188</v>
      </c>
      <c r="M450" s="18">
        <f t="shared" si="135"/>
        <v>276876</v>
      </c>
      <c r="N450" s="18">
        <f t="shared" si="135"/>
        <v>353449</v>
      </c>
      <c r="O450" s="45">
        <f t="shared" si="135"/>
        <v>366880.06200000003</v>
      </c>
      <c r="T450" s="39" t="e">
        <f>SUM(T451:T453)</f>
        <v>#REF!</v>
      </c>
      <c r="U450" s="1" t="e">
        <f t="shared" si="104"/>
        <v>#REF!</v>
      </c>
      <c r="V450" s="40">
        <f t="shared" ref="V450" si="136">SUM(V451:V453)</f>
        <v>119628397.09999999</v>
      </c>
      <c r="W450" s="1">
        <f t="shared" si="105"/>
        <v>119628.39709999999</v>
      </c>
    </row>
    <row r="451" spans="1:23" outlineLevel="4">
      <c r="A451" s="1" t="e">
        <f t="shared" si="103"/>
        <v>#REF!</v>
      </c>
      <c r="B451" s="16"/>
      <c r="C451" s="17"/>
      <c r="D451" s="17"/>
      <c r="E451" s="18"/>
      <c r="F451" s="31" t="s">
        <v>812</v>
      </c>
      <c r="G451" s="35" t="s">
        <v>813</v>
      </c>
      <c r="H451" s="18">
        <f>VLOOKUP(F451,'[1]2009'!$E$377:$G$725,3,FALSE)</f>
        <v>0</v>
      </c>
      <c r="I451" s="18">
        <f>VLOOKUP(F451,'[1]2010'!$E$396:$G$776,3,FALSE)</f>
        <v>0</v>
      </c>
      <c r="J451" s="18">
        <f>VLOOKUP(F451,'[1]2011'!$F$393:$H$771,3,FALSE)</f>
        <v>0</v>
      </c>
      <c r="K451" s="18">
        <f>VLOOKUP(F451,'[1]2012'!$E$418:$H$815,3,FALSE)</f>
        <v>0</v>
      </c>
      <c r="L451" s="18">
        <f>VLOOKUP(F451,'[1]2013'!$F$419:$H$824,3,FALSE)</f>
        <v>0</v>
      </c>
      <c r="M451" s="18">
        <f>VLOOKUP(F451,'[1]2014'!$F$417:$K$819,6,FALSE)</f>
        <v>0</v>
      </c>
      <c r="N451" s="23">
        <f>VLOOKUP(F451,'[1]2015-2016'!$F$421:$J$826,5,FALSE)</f>
        <v>0</v>
      </c>
      <c r="O451" s="15">
        <f>VLOOKUP(F451,'[1]2015-2016'!$F$420:$M$825,8,FALSE)</f>
        <v>0</v>
      </c>
      <c r="T451" s="32">
        <v>0</v>
      </c>
      <c r="U451" s="1">
        <f t="shared" si="104"/>
        <v>0</v>
      </c>
      <c r="V451" s="33">
        <v>0</v>
      </c>
      <c r="W451" s="1">
        <f t="shared" si="105"/>
        <v>0</v>
      </c>
    </row>
    <row r="452" spans="1:23" outlineLevel="4">
      <c r="A452" s="1" t="e">
        <f t="shared" si="103"/>
        <v>#REF!</v>
      </c>
      <c r="B452" s="16"/>
      <c r="C452" s="17"/>
      <c r="D452" s="17"/>
      <c r="E452" s="18"/>
      <c r="F452" s="31" t="s">
        <v>814</v>
      </c>
      <c r="G452" s="35" t="s">
        <v>815</v>
      </c>
      <c r="H452" s="18">
        <f>VLOOKUP(F452,'[1]2009'!$E$377:$G$725,3,FALSE)</f>
        <v>0</v>
      </c>
      <c r="I452" s="18">
        <f>VLOOKUP(F452,'[1]2010'!$E$396:$G$776,3,FALSE)</f>
        <v>0</v>
      </c>
      <c r="J452" s="18">
        <f>VLOOKUP(F452,'[1]2011'!$F$393:$H$771,3,FALSE)</f>
        <v>0</v>
      </c>
      <c r="K452" s="18">
        <f>VLOOKUP(F452,'[1]2012'!$E$418:$H$815,3,FALSE)</f>
        <v>0</v>
      </c>
      <c r="L452" s="18">
        <f>VLOOKUP(F452,'[1]2013'!$F$419:$H$824,3,FALSE)</f>
        <v>0</v>
      </c>
      <c r="M452" s="18">
        <f>VLOOKUP(F452,'[1]2014'!$F$417:$K$819,6,FALSE)</f>
        <v>0</v>
      </c>
      <c r="N452" s="23">
        <f>VLOOKUP(F452,'[1]2015-2016'!$F$421:$J$826,5,FALSE)</f>
        <v>0</v>
      </c>
      <c r="O452" s="15">
        <f>VLOOKUP(F452,'[1]2015-2016'!$F$420:$M$825,8,FALSE)</f>
        <v>0</v>
      </c>
      <c r="T452" s="32" t="e">
        <f>VLOOKUP(R452,#REF!,6,FALSE)</f>
        <v>#REF!</v>
      </c>
      <c r="U452" s="1" t="e">
        <f t="shared" si="104"/>
        <v>#REF!</v>
      </c>
      <c r="V452" s="33">
        <f t="shared" ref="V452:V458" si="137">AG452</f>
        <v>0</v>
      </c>
      <c r="W452" s="1">
        <f t="shared" si="105"/>
        <v>0</v>
      </c>
    </row>
    <row r="453" spans="1:23" outlineLevel="4">
      <c r="A453" s="1" t="e">
        <f t="shared" si="103"/>
        <v>#REF!</v>
      </c>
      <c r="B453" s="16"/>
      <c r="C453" s="17"/>
      <c r="D453" s="17"/>
      <c r="E453" s="18"/>
      <c r="F453" s="31" t="s">
        <v>816</v>
      </c>
      <c r="G453" s="35" t="s">
        <v>817</v>
      </c>
      <c r="H453" s="18">
        <f>VLOOKUP(F453,'[1]2009'!$E$377:$G$725,3,FALSE)</f>
        <v>242094.552</v>
      </c>
      <c r="I453" s="18">
        <f>VLOOKUP(F453,'[1]2010'!$E$396:$G$776,3,FALSE)</f>
        <v>240265</v>
      </c>
      <c r="J453" s="18">
        <f>VLOOKUP(F453,'[1]2011'!$F$393:$H$771,3,FALSE)</f>
        <v>287612</v>
      </c>
      <c r="K453" s="18">
        <f>VLOOKUP(F453,'[1]2012'!$E$418:$H$815,3,FALSE)</f>
        <v>280899</v>
      </c>
      <c r="L453" s="18">
        <f>VLOOKUP(F453,'[1]2013'!$F$419:$H$824,3,FALSE)</f>
        <v>230188</v>
      </c>
      <c r="M453" s="18">
        <f>VLOOKUP(F453,'[1]2014'!$F$417:$K$819,6,FALSE)</f>
        <v>276876</v>
      </c>
      <c r="N453" s="23">
        <f>VLOOKUP(F453,'[1]2015-2016'!$F$421:$J$826,5,FALSE)</f>
        <v>353449</v>
      </c>
      <c r="O453" s="15">
        <f>VLOOKUP(F453,'[1]2015-2016'!$F$420:$M$825,8,FALSE)</f>
        <v>366880.06200000003</v>
      </c>
      <c r="T453" s="32">
        <v>216376471</v>
      </c>
      <c r="U453" s="1">
        <f t="shared" si="104"/>
        <v>216376.47099999999</v>
      </c>
      <c r="V453" s="33">
        <v>119628397.09999999</v>
      </c>
      <c r="W453" s="1">
        <f t="shared" si="105"/>
        <v>119628.39709999999</v>
      </c>
    </row>
    <row r="454" spans="1:23" outlineLevel="1">
      <c r="A454" s="1" t="e">
        <f t="shared" si="103"/>
        <v>#REF!</v>
      </c>
      <c r="B454" s="16"/>
      <c r="C454" s="31" t="s">
        <v>818</v>
      </c>
      <c r="D454" s="89" t="s">
        <v>819</v>
      </c>
      <c r="E454" s="17"/>
      <c r="F454" s="18"/>
      <c r="G454" s="53"/>
      <c r="H454" s="18">
        <f t="shared" ref="H454:O454" si="138">SUM(H455:H458)</f>
        <v>191866.16399999999</v>
      </c>
      <c r="I454" s="18">
        <f t="shared" si="138"/>
        <v>221719</v>
      </c>
      <c r="J454" s="18">
        <f t="shared" si="138"/>
        <v>187668</v>
      </c>
      <c r="K454" s="18">
        <f t="shared" si="138"/>
        <v>284589</v>
      </c>
      <c r="L454" s="18">
        <f t="shared" si="138"/>
        <v>259252</v>
      </c>
      <c r="M454" s="18">
        <f t="shared" si="138"/>
        <v>232825</v>
      </c>
      <c r="N454" s="18">
        <f t="shared" si="138"/>
        <v>143037</v>
      </c>
      <c r="O454" s="45">
        <f t="shared" si="138"/>
        <v>148472.40600000002</v>
      </c>
      <c r="T454" s="39" t="e">
        <f>SUM(T455:T458)</f>
        <v>#REF!</v>
      </c>
      <c r="U454" s="1" t="e">
        <f t="shared" si="104"/>
        <v>#REF!</v>
      </c>
      <c r="V454" s="40">
        <f t="shared" ref="V454" si="139">SUM(V455:V458)</f>
        <v>15816173.199999999</v>
      </c>
      <c r="W454" s="1">
        <f t="shared" si="105"/>
        <v>15816.173199999999</v>
      </c>
    </row>
    <row r="455" spans="1:23" outlineLevel="4">
      <c r="A455" s="1" t="e">
        <f t="shared" si="103"/>
        <v>#REF!</v>
      </c>
      <c r="B455" s="16"/>
      <c r="C455" s="17"/>
      <c r="D455" s="17"/>
      <c r="E455" s="18"/>
      <c r="F455" s="31" t="s">
        <v>820</v>
      </c>
      <c r="G455" s="35" t="s">
        <v>821</v>
      </c>
      <c r="H455" s="18">
        <f>VLOOKUP(F455,'[1]2009'!$E$377:$G$725,3,FALSE)</f>
        <v>114851.996</v>
      </c>
      <c r="I455" s="18">
        <f>VLOOKUP(F455,'[1]2010'!$E$396:$G$776,3,FALSE)</f>
        <v>158218</v>
      </c>
      <c r="J455" s="18">
        <f>VLOOKUP(F455,'[1]2011'!$F$393:$H$771,3,FALSE)</f>
        <v>147746</v>
      </c>
      <c r="K455" s="18">
        <f>VLOOKUP(F455,'[1]2012'!$E$418:$H$815,3,FALSE)</f>
        <v>166173</v>
      </c>
      <c r="L455" s="18">
        <f>VLOOKUP(F455,'[1]2013'!$F$419:$H$824,3,FALSE)</f>
        <v>168688</v>
      </c>
      <c r="M455" s="18">
        <f>VLOOKUP(F455,'[1]2014'!$F$417:$K$819,6,FALSE)</f>
        <v>150527</v>
      </c>
      <c r="N455" s="23">
        <f>VLOOKUP(F455,'[1]2015-2016'!$F$421:$J$826,5,FALSE)</f>
        <v>68622</v>
      </c>
      <c r="O455" s="15">
        <f>VLOOKUP(F455,'[1]2015-2016'!$F$420:$M$825,8,FALSE)</f>
        <v>71229.635999999999</v>
      </c>
      <c r="T455" s="32">
        <v>49220731</v>
      </c>
      <c r="U455" s="1">
        <f t="shared" si="104"/>
        <v>49220.731</v>
      </c>
      <c r="V455" s="33">
        <v>6110873.0999999996</v>
      </c>
      <c r="W455" s="1">
        <f t="shared" si="105"/>
        <v>6110.8730999999998</v>
      </c>
    </row>
    <row r="456" spans="1:23" outlineLevel="4">
      <c r="A456" s="1" t="e">
        <f t="shared" si="103"/>
        <v>#REF!</v>
      </c>
      <c r="B456" s="16"/>
      <c r="C456" s="17"/>
      <c r="D456" s="17"/>
      <c r="E456" s="18"/>
      <c r="F456" s="31" t="s">
        <v>822</v>
      </c>
      <c r="G456" s="35" t="s">
        <v>823</v>
      </c>
      <c r="H456" s="18">
        <f>VLOOKUP(F456,'[1]2009'!$E$377:$G$725,3,FALSE)</f>
        <v>77014.168000000005</v>
      </c>
      <c r="I456" s="18">
        <f>VLOOKUP(F456,'[1]2010'!$E$396:$G$776,3,FALSE)</f>
        <v>63501</v>
      </c>
      <c r="J456" s="18">
        <f>VLOOKUP(F456,'[1]2011'!$F$393:$H$771,3,FALSE)</f>
        <v>39922</v>
      </c>
      <c r="K456" s="18">
        <f>VLOOKUP(F456,'[1]2012'!$E$418:$H$815,3,FALSE)</f>
        <v>116652</v>
      </c>
      <c r="L456" s="18">
        <f>VLOOKUP(F456,'[1]2013'!$F$419:$H$824,3,FALSE)</f>
        <v>88626</v>
      </c>
      <c r="M456" s="18">
        <f>VLOOKUP(F456,'[1]2014'!$F$417:$K$819,6,FALSE)</f>
        <v>82298</v>
      </c>
      <c r="N456" s="23">
        <f>VLOOKUP(F456,'[1]2015-2016'!$F$421:$J$826,5,FALSE)</f>
        <v>74415</v>
      </c>
      <c r="O456" s="15">
        <f>VLOOKUP(F456,'[1]2015-2016'!$F$420:$M$825,8,FALSE)</f>
        <v>77242.77</v>
      </c>
      <c r="T456" s="32">
        <v>50607981</v>
      </c>
      <c r="U456" s="1">
        <f t="shared" si="104"/>
        <v>50607.981</v>
      </c>
      <c r="V456" s="33">
        <v>9705300.0999999996</v>
      </c>
      <c r="W456" s="1">
        <f t="shared" si="105"/>
        <v>9705.3001000000004</v>
      </c>
    </row>
    <row r="457" spans="1:23" outlineLevel="4">
      <c r="A457" s="1" t="e">
        <f t="shared" ref="A457:A520" si="140">+A456+1</f>
        <v>#REF!</v>
      </c>
      <c r="B457" s="16"/>
      <c r="C457" s="17"/>
      <c r="D457" s="17"/>
      <c r="E457" s="18"/>
      <c r="F457" s="31" t="s">
        <v>824</v>
      </c>
      <c r="G457" s="35" t="s">
        <v>825</v>
      </c>
      <c r="H457" s="18">
        <f>VLOOKUP(F457,'[1]2009'!$E$377:$G$725,3,FALSE)</f>
        <v>0</v>
      </c>
      <c r="I457" s="18">
        <f>VLOOKUP(F457,'[1]2010'!$E$396:$G$776,3,FALSE)</f>
        <v>0</v>
      </c>
      <c r="J457" s="18">
        <f>VLOOKUP(F457,'[1]2011'!$F$393:$H$771,3,FALSE)</f>
        <v>0</v>
      </c>
      <c r="K457" s="18">
        <f>VLOOKUP(F457,'[1]2012'!$E$418:$H$815,3,FALSE)</f>
        <v>0</v>
      </c>
      <c r="L457" s="18">
        <f>VLOOKUP(F457,'[1]2013'!$F$419:$H$824,3,FALSE)</f>
        <v>0</v>
      </c>
      <c r="M457" s="18">
        <f>VLOOKUP(F457,'[1]2014'!$F$417:$K$819,6,FALSE)</f>
        <v>0</v>
      </c>
      <c r="N457" s="23">
        <f>VLOOKUP(F457,'[1]2015-2016'!$F$421:$J$826,5,FALSE)</f>
        <v>0</v>
      </c>
      <c r="O457" s="15">
        <f>VLOOKUP(F457,'[1]2015-2016'!$F$420:$M$825,8,FALSE)</f>
        <v>0</v>
      </c>
      <c r="T457" s="32">
        <v>0</v>
      </c>
      <c r="U457" s="1">
        <f t="shared" si="104"/>
        <v>0</v>
      </c>
      <c r="V457" s="33">
        <v>0</v>
      </c>
      <c r="W457" s="1">
        <f t="shared" si="105"/>
        <v>0</v>
      </c>
    </row>
    <row r="458" spans="1:23" outlineLevel="4">
      <c r="A458" s="1" t="e">
        <f t="shared" si="140"/>
        <v>#REF!</v>
      </c>
      <c r="B458" s="16"/>
      <c r="C458" s="17"/>
      <c r="D458" s="17"/>
      <c r="E458" s="18"/>
      <c r="F458" s="31" t="s">
        <v>826</v>
      </c>
      <c r="G458" s="35" t="s">
        <v>827</v>
      </c>
      <c r="H458" s="18">
        <f>VLOOKUP(F458,'[1]2009'!$E$377:$G$725,3,FALSE)</f>
        <v>0</v>
      </c>
      <c r="I458" s="18">
        <f>VLOOKUP(F458,'[1]2010'!$E$396:$G$776,3,FALSE)</f>
        <v>0</v>
      </c>
      <c r="J458" s="18">
        <f>VLOOKUP(F458,'[1]2011'!$F$393:$H$771,3,FALSE)</f>
        <v>0</v>
      </c>
      <c r="K458" s="18">
        <f>VLOOKUP(F458,'[1]2012'!$E$418:$H$815,3,FALSE)</f>
        <v>1764</v>
      </c>
      <c r="L458" s="18">
        <f>VLOOKUP(F458,'[1]2013'!$F$419:$H$824,3,FALSE)</f>
        <v>1938</v>
      </c>
      <c r="M458" s="18">
        <f>VLOOKUP(F458,'[1]2014'!$F$417:$K$819,6,FALSE)</f>
        <v>0</v>
      </c>
      <c r="N458" s="23">
        <f>VLOOKUP(F458,'[1]2015-2016'!$F$421:$J$826,5,FALSE)</f>
        <v>0</v>
      </c>
      <c r="O458" s="15">
        <f>VLOOKUP(F458,'[1]2015-2016'!$F$420:$M$825,8,FALSE)</f>
        <v>0</v>
      </c>
      <c r="T458" s="32" t="e">
        <f>VLOOKUP(R458,#REF!,6,FALSE)</f>
        <v>#REF!</v>
      </c>
      <c r="U458" s="1" t="e">
        <f t="shared" si="104"/>
        <v>#REF!</v>
      </c>
      <c r="V458" s="33">
        <f t="shared" si="137"/>
        <v>0</v>
      </c>
      <c r="W458" s="1">
        <f t="shared" si="105"/>
        <v>0</v>
      </c>
    </row>
    <row r="459" spans="1:23" outlineLevel="1">
      <c r="A459" s="1" t="e">
        <f t="shared" si="140"/>
        <v>#REF!</v>
      </c>
      <c r="B459" s="16"/>
      <c r="C459" s="31" t="s">
        <v>828</v>
      </c>
      <c r="D459" s="89" t="s">
        <v>829</v>
      </c>
      <c r="E459" s="17"/>
      <c r="F459" s="18"/>
      <c r="G459" s="53"/>
      <c r="H459" s="18">
        <f t="shared" ref="H459:O459" si="141">SUM(H460:H467)</f>
        <v>224776.77599999998</v>
      </c>
      <c r="I459" s="18">
        <f t="shared" si="141"/>
        <v>109736</v>
      </c>
      <c r="J459" s="18">
        <f t="shared" si="141"/>
        <v>171154</v>
      </c>
      <c r="K459" s="18">
        <f t="shared" si="141"/>
        <v>103150</v>
      </c>
      <c r="L459" s="18">
        <f t="shared" si="141"/>
        <v>86926</v>
      </c>
      <c r="M459" s="18">
        <f t="shared" si="141"/>
        <v>148696</v>
      </c>
      <c r="N459" s="18">
        <f t="shared" si="141"/>
        <v>159750</v>
      </c>
      <c r="O459" s="45">
        <f t="shared" si="141"/>
        <v>165820.5</v>
      </c>
      <c r="T459" s="39">
        <f>SUM(T460:T467)</f>
        <v>113189730</v>
      </c>
      <c r="U459" s="1">
        <f t="shared" ref="U459:U522" si="142">T459/1000</f>
        <v>113189.73</v>
      </c>
      <c r="V459" s="40">
        <f t="shared" ref="V459" si="143">SUM(V460:V467)</f>
        <v>16712027</v>
      </c>
      <c r="W459" s="1">
        <f t="shared" ref="W459:W522" si="144">V459/1000</f>
        <v>16712.026999999998</v>
      </c>
    </row>
    <row r="460" spans="1:23" outlineLevel="4">
      <c r="A460" s="1" t="e">
        <f t="shared" si="140"/>
        <v>#REF!</v>
      </c>
      <c r="B460" s="16"/>
      <c r="C460" s="17"/>
      <c r="D460" s="17"/>
      <c r="E460" s="18"/>
      <c r="F460" s="31" t="s">
        <v>830</v>
      </c>
      <c r="G460" s="35" t="s">
        <v>831</v>
      </c>
      <c r="H460" s="18">
        <f>VLOOKUP(F460,'[1]2009'!$E$377:$G$725,3,FALSE)</f>
        <v>0</v>
      </c>
      <c r="I460" s="18">
        <f>VLOOKUP(F460,'[1]2010'!$E$396:$G$776,3,FALSE)</f>
        <v>0</v>
      </c>
      <c r="J460" s="18">
        <f>VLOOKUP(F460,'[1]2011'!$F$393:$H$771,3,FALSE)</f>
        <v>0</v>
      </c>
      <c r="K460" s="18">
        <f>VLOOKUP(F460,'[1]2012'!$E$418:$H$815,3,FALSE)</f>
        <v>0</v>
      </c>
      <c r="L460" s="18">
        <f>VLOOKUP(F460,'[1]2013'!$F$419:$H$824,3,FALSE)</f>
        <v>0</v>
      </c>
      <c r="M460" s="18">
        <f>VLOOKUP(F460,'[1]2014'!$F$417:$K$819,6,FALSE)</f>
        <v>26393</v>
      </c>
      <c r="N460" s="23">
        <f>VLOOKUP(F460,'[1]2015-2016'!$F$421:$J$826,5,FALSE)</f>
        <v>33722</v>
      </c>
      <c r="O460" s="15">
        <f>VLOOKUP(F460,'[1]2015-2016'!$F$420:$M$825,8,FALSE)</f>
        <v>35003.436000000002</v>
      </c>
      <c r="T460" s="32">
        <v>24880771</v>
      </c>
      <c r="U460" s="1">
        <f t="shared" si="142"/>
        <v>24880.771000000001</v>
      </c>
      <c r="V460" s="33">
        <v>5039133.0999999996</v>
      </c>
      <c r="W460" s="1">
        <f t="shared" si="144"/>
        <v>5039.1331</v>
      </c>
    </row>
    <row r="461" spans="1:23" outlineLevel="4">
      <c r="A461" s="1" t="e">
        <f t="shared" si="140"/>
        <v>#REF!</v>
      </c>
      <c r="B461" s="16"/>
      <c r="C461" s="17"/>
      <c r="D461" s="17"/>
      <c r="E461" s="18"/>
      <c r="F461" s="31" t="s">
        <v>832</v>
      </c>
      <c r="G461" s="35" t="s">
        <v>833</v>
      </c>
      <c r="H461" s="18">
        <f>VLOOKUP(F461,'[1]2009'!$E$377:$G$725,3,FALSE)</f>
        <v>219812.264</v>
      </c>
      <c r="I461" s="18">
        <f>VLOOKUP(F461,'[1]2010'!$E$396:$G$776,3,FALSE)</f>
        <v>108459</v>
      </c>
      <c r="J461" s="18">
        <f>VLOOKUP(F461,'[1]2011'!$F$393:$H$771,3,FALSE)</f>
        <v>169718</v>
      </c>
      <c r="K461" s="18">
        <f>VLOOKUP(F461,'[1]2012'!$E$418:$H$815,3,FALSE)</f>
        <v>101828</v>
      </c>
      <c r="L461" s="18">
        <f>VLOOKUP(F461,'[1]2013'!$F$419:$H$824,3,FALSE)</f>
        <v>85523</v>
      </c>
      <c r="M461" s="18">
        <f>VLOOKUP(F461,'[1]2014'!$F$417:$K$819,6,FALSE)</f>
        <v>121973</v>
      </c>
      <c r="N461" s="23">
        <f>VLOOKUP(F461,'[1]2015-2016'!$F$421:$J$826,5,FALSE)</f>
        <v>125747</v>
      </c>
      <c r="O461" s="15">
        <f>VLOOKUP(F461,'[1]2015-2016'!$F$420:$M$825,8,FALSE)</f>
        <v>130525.386</v>
      </c>
      <c r="T461" s="32">
        <v>88058959</v>
      </c>
      <c r="U461" s="1">
        <f t="shared" si="142"/>
        <v>88058.959000000003</v>
      </c>
      <c r="V461" s="33">
        <v>11647893.9</v>
      </c>
      <c r="W461" s="1">
        <f t="shared" si="144"/>
        <v>11647.893900000001</v>
      </c>
    </row>
    <row r="462" spans="1:23" outlineLevel="4">
      <c r="A462" s="1" t="e">
        <f t="shared" si="140"/>
        <v>#REF!</v>
      </c>
      <c r="B462" s="16"/>
      <c r="C462" s="17"/>
      <c r="D462" s="17"/>
      <c r="E462" s="18"/>
      <c r="F462" s="31" t="s">
        <v>834</v>
      </c>
      <c r="G462" s="35" t="s">
        <v>835</v>
      </c>
      <c r="H462" s="18">
        <f>VLOOKUP(F462,'[1]2009'!$E$377:$G$725,3,FALSE)</f>
        <v>4964.5119999999997</v>
      </c>
      <c r="I462" s="18">
        <f>VLOOKUP(F462,'[1]2010'!$E$396:$G$776,3,FALSE)</f>
        <v>1277</v>
      </c>
      <c r="J462" s="18">
        <f>VLOOKUP(F462,'[1]2011'!$F$393:$H$771,3,FALSE)</f>
        <v>1436</v>
      </c>
      <c r="K462" s="18">
        <f>VLOOKUP(F462,'[1]2012'!$E$418:$H$815,3,FALSE)</f>
        <v>1322</v>
      </c>
      <c r="L462" s="18">
        <f>VLOOKUP(F462,'[1]2013'!$F$419:$H$824,3,FALSE)</f>
        <v>1403</v>
      </c>
      <c r="M462" s="18">
        <f>VLOOKUP(F462,'[1]2014'!$F$417:$K$819,6,FALSE)</f>
        <v>330</v>
      </c>
      <c r="N462" s="23">
        <f>VLOOKUP(F462,'[1]2015-2016'!$F$421:$J$826,5,FALSE)</f>
        <v>281</v>
      </c>
      <c r="O462" s="15">
        <f>VLOOKUP(F462,'[1]2015-2016'!$F$420:$M$825,8,FALSE)</f>
        <v>291.678</v>
      </c>
      <c r="T462" s="32">
        <v>250000</v>
      </c>
      <c r="U462" s="1">
        <f t="shared" si="142"/>
        <v>250</v>
      </c>
      <c r="V462" s="33">
        <v>25000</v>
      </c>
      <c r="W462" s="1">
        <f t="shared" si="144"/>
        <v>25</v>
      </c>
    </row>
    <row r="463" spans="1:23" outlineLevel="4">
      <c r="A463" s="1" t="e">
        <f t="shared" si="140"/>
        <v>#REF!</v>
      </c>
      <c r="B463" s="16"/>
      <c r="C463" s="17"/>
      <c r="D463" s="17"/>
      <c r="E463" s="18"/>
      <c r="F463" s="31" t="s">
        <v>836</v>
      </c>
      <c r="G463" s="35" t="s">
        <v>837</v>
      </c>
      <c r="H463" s="18">
        <f>VLOOKUP(F463,'[1]2009'!$E$377:$G$725,3,FALSE)</f>
        <v>0</v>
      </c>
      <c r="I463" s="18">
        <f>VLOOKUP(F463,'[1]2010'!$E$396:$G$776,3,FALSE)</f>
        <v>0</v>
      </c>
      <c r="J463" s="18">
        <f>VLOOKUP(F463,'[1]2011'!$F$393:$H$771,3,FALSE)</f>
        <v>0</v>
      </c>
      <c r="K463" s="18">
        <f>VLOOKUP(F463,'[1]2012'!$E$418:$H$815,3,FALSE)</f>
        <v>0</v>
      </c>
      <c r="L463" s="18">
        <f>VLOOKUP(F463,'[1]2013'!$F$419:$H$824,3,FALSE)</f>
        <v>0</v>
      </c>
      <c r="M463" s="18">
        <f>VLOOKUP(F463,'[1]2014'!$F$417:$K$819,6,FALSE)</f>
        <v>0</v>
      </c>
      <c r="N463" s="23">
        <f>VLOOKUP(F463,'[1]2015-2016'!$F$421:$J$826,5,FALSE)</f>
        <v>0</v>
      </c>
      <c r="O463" s="15">
        <f>VLOOKUP(F463,'[1]2015-2016'!$F$420:$M$825,8,FALSE)</f>
        <v>0</v>
      </c>
      <c r="T463" s="32">
        <v>0</v>
      </c>
      <c r="U463" s="1">
        <f t="shared" si="142"/>
        <v>0</v>
      </c>
      <c r="V463" s="33">
        <v>0</v>
      </c>
      <c r="W463" s="1">
        <f t="shared" si="144"/>
        <v>0</v>
      </c>
    </row>
    <row r="464" spans="1:23" outlineLevel="4">
      <c r="A464" s="1" t="e">
        <f t="shared" si="140"/>
        <v>#REF!</v>
      </c>
      <c r="B464" s="16"/>
      <c r="C464" s="17"/>
      <c r="D464" s="17"/>
      <c r="E464" s="18"/>
      <c r="F464" s="31" t="s">
        <v>838</v>
      </c>
      <c r="G464" s="35" t="s">
        <v>839</v>
      </c>
      <c r="H464" s="18">
        <f>VLOOKUP(F464,'[1]2009'!$E$377:$G$725,3,FALSE)</f>
        <v>0</v>
      </c>
      <c r="I464" s="18">
        <f>VLOOKUP(F464,'[1]2010'!$E$396:$G$776,3,FALSE)</f>
        <v>0</v>
      </c>
      <c r="J464" s="18">
        <f>VLOOKUP(F464,'[1]2011'!$F$393:$H$771,3,FALSE)</f>
        <v>0</v>
      </c>
      <c r="K464" s="18">
        <f>VLOOKUP(F464,'[1]2012'!$E$418:$H$815,3,FALSE)</f>
        <v>0</v>
      </c>
      <c r="L464" s="18">
        <f>VLOOKUP(F464,'[1]2013'!$F$419:$H$824,3,FALSE)</f>
        <v>0</v>
      </c>
      <c r="M464" s="18">
        <f>VLOOKUP(F464,'[1]2014'!$F$417:$K$819,6,FALSE)</f>
        <v>0</v>
      </c>
      <c r="N464" s="23">
        <f>VLOOKUP(F464,'[1]2015-2016'!$F$421:$J$826,5,FALSE)</f>
        <v>0</v>
      </c>
      <c r="O464" s="15">
        <f>VLOOKUP(F464,'[1]2015-2016'!$F$420:$M$825,8,FALSE)</f>
        <v>0</v>
      </c>
      <c r="T464" s="32">
        <v>0</v>
      </c>
      <c r="U464" s="1">
        <f t="shared" si="142"/>
        <v>0</v>
      </c>
      <c r="V464" s="33">
        <v>0</v>
      </c>
      <c r="W464" s="1">
        <f t="shared" si="144"/>
        <v>0</v>
      </c>
    </row>
    <row r="465" spans="1:23" outlineLevel="4">
      <c r="A465" s="1" t="e">
        <f t="shared" si="140"/>
        <v>#REF!</v>
      </c>
      <c r="B465" s="16"/>
      <c r="C465" s="17"/>
      <c r="D465" s="17"/>
      <c r="E465" s="18"/>
      <c r="F465" s="31" t="s">
        <v>840</v>
      </c>
      <c r="G465" s="35" t="s">
        <v>841</v>
      </c>
      <c r="H465" s="18">
        <f>VLOOKUP(F465,'[1]2009'!$E$377:$G$725,3,FALSE)</f>
        <v>0</v>
      </c>
      <c r="I465" s="18">
        <f>VLOOKUP(F465,'[1]2010'!$E$396:$G$776,3,FALSE)</f>
        <v>0</v>
      </c>
      <c r="J465" s="18">
        <f>VLOOKUP(F465,'[1]2011'!$F$393:$H$771,3,FALSE)</f>
        <v>0</v>
      </c>
      <c r="K465" s="18">
        <f>VLOOKUP(F465,'[1]2012'!$E$418:$H$815,3,FALSE)</f>
        <v>0</v>
      </c>
      <c r="L465" s="18">
        <f>VLOOKUP(F465,'[1]2013'!$F$419:$H$824,3,FALSE)</f>
        <v>0</v>
      </c>
      <c r="M465" s="18">
        <f>VLOOKUP(F465,'[1]2014'!$F$417:$K$819,6,FALSE)</f>
        <v>0</v>
      </c>
      <c r="N465" s="23">
        <f>VLOOKUP(F465,'[1]2015-2016'!$F$421:$J$826,5,FALSE)</f>
        <v>0</v>
      </c>
      <c r="O465" s="15">
        <f>VLOOKUP(F465,'[1]2015-2016'!$F$420:$M$825,8,FALSE)</f>
        <v>0</v>
      </c>
      <c r="T465" s="32">
        <v>0</v>
      </c>
      <c r="U465" s="1">
        <f t="shared" si="142"/>
        <v>0</v>
      </c>
      <c r="V465" s="33">
        <v>0</v>
      </c>
      <c r="W465" s="1">
        <f t="shared" si="144"/>
        <v>0</v>
      </c>
    </row>
    <row r="466" spans="1:23" outlineLevel="4">
      <c r="A466" s="1" t="e">
        <f t="shared" si="140"/>
        <v>#REF!</v>
      </c>
      <c r="B466" s="16"/>
      <c r="C466" s="17"/>
      <c r="D466" s="17"/>
      <c r="E466" s="18"/>
      <c r="F466" s="31" t="s">
        <v>842</v>
      </c>
      <c r="G466" s="35" t="s">
        <v>843</v>
      </c>
      <c r="H466" s="18">
        <f>VLOOKUP(F466,'[1]2009'!$E$377:$G$725,3,FALSE)</f>
        <v>0</v>
      </c>
      <c r="I466" s="18">
        <f>VLOOKUP(F466,'[1]2010'!$E$396:$G$776,3,FALSE)</f>
        <v>0</v>
      </c>
      <c r="J466" s="18">
        <f>VLOOKUP(F466,'[1]2011'!$F$393:$H$771,3,FALSE)</f>
        <v>0</v>
      </c>
      <c r="K466" s="18">
        <f>VLOOKUP(F466,'[1]2012'!$E$418:$H$815,3,FALSE)</f>
        <v>0</v>
      </c>
      <c r="L466" s="18">
        <f>VLOOKUP(F466,'[1]2013'!$F$419:$H$824,3,FALSE)</f>
        <v>0</v>
      </c>
      <c r="M466" s="18">
        <f>VLOOKUP(F466,'[1]2014'!$F$417:$K$819,6,FALSE)</f>
        <v>0</v>
      </c>
      <c r="N466" s="23">
        <f>VLOOKUP(F466,'[1]2015-2016'!$F$421:$J$826,5,FALSE)</f>
        <v>0</v>
      </c>
      <c r="O466" s="15">
        <f>VLOOKUP(F466,'[1]2015-2016'!$F$420:$M$825,8,FALSE)</f>
        <v>0</v>
      </c>
      <c r="T466" s="32">
        <v>0</v>
      </c>
      <c r="U466" s="1">
        <f t="shared" si="142"/>
        <v>0</v>
      </c>
      <c r="V466" s="33">
        <v>0</v>
      </c>
      <c r="W466" s="1">
        <f t="shared" si="144"/>
        <v>0</v>
      </c>
    </row>
    <row r="467" spans="1:23" outlineLevel="4">
      <c r="A467" s="1" t="e">
        <f t="shared" si="140"/>
        <v>#REF!</v>
      </c>
      <c r="B467" s="16"/>
      <c r="C467" s="17"/>
      <c r="D467" s="17"/>
      <c r="E467" s="18"/>
      <c r="F467" s="31" t="s">
        <v>844</v>
      </c>
      <c r="G467" s="35" t="s">
        <v>201</v>
      </c>
      <c r="H467" s="18">
        <f>VLOOKUP(F467,'[1]2009'!$E$377:$G$725,3,FALSE)</f>
        <v>0</v>
      </c>
      <c r="I467" s="18">
        <f>VLOOKUP(F467,'[1]2010'!$E$396:$G$776,3,FALSE)</f>
        <v>0</v>
      </c>
      <c r="J467" s="18">
        <f>VLOOKUP(F467,'[1]2011'!$F$393:$H$771,3,FALSE)</f>
        <v>0</v>
      </c>
      <c r="K467" s="18">
        <f>VLOOKUP(F467,'[1]2012'!$E$418:$H$815,3,FALSE)</f>
        <v>0</v>
      </c>
      <c r="L467" s="18">
        <f>VLOOKUP(F467,'[1]2013'!$F$419:$H$824,3,FALSE)</f>
        <v>0</v>
      </c>
      <c r="M467" s="18">
        <f>VLOOKUP(F467,'[1]2014'!$F$417:$K$819,6,FALSE)</f>
        <v>0</v>
      </c>
      <c r="N467" s="23">
        <f>VLOOKUP(F467,'[1]2015-2016'!$F$421:$J$826,5,FALSE)</f>
        <v>0</v>
      </c>
      <c r="O467" s="15">
        <f>VLOOKUP(F467,'[1]2015-2016'!$F$420:$M$825,8,FALSE)</f>
        <v>0</v>
      </c>
      <c r="T467" s="32">
        <v>0</v>
      </c>
      <c r="U467" s="1">
        <f t="shared" si="142"/>
        <v>0</v>
      </c>
      <c r="V467" s="33">
        <v>0</v>
      </c>
      <c r="W467" s="1">
        <f t="shared" si="144"/>
        <v>0</v>
      </c>
    </row>
    <row r="468" spans="1:23" outlineLevel="1">
      <c r="A468" s="1" t="e">
        <f t="shared" si="140"/>
        <v>#REF!</v>
      </c>
      <c r="B468" s="16"/>
      <c r="C468" s="31" t="s">
        <v>845</v>
      </c>
      <c r="D468" s="17" t="s">
        <v>846</v>
      </c>
      <c r="E468" s="17"/>
      <c r="F468" s="18"/>
      <c r="G468" s="53"/>
      <c r="H468" s="18">
        <f t="shared" ref="H468:O468" si="145">SUM(H469:H474)</f>
        <v>164167.66800000001</v>
      </c>
      <c r="I468" s="18">
        <f t="shared" si="145"/>
        <v>178435</v>
      </c>
      <c r="J468" s="18">
        <f t="shared" si="145"/>
        <v>174692</v>
      </c>
      <c r="K468" s="18">
        <f t="shared" si="145"/>
        <v>123255</v>
      </c>
      <c r="L468" s="18">
        <f t="shared" si="145"/>
        <v>126784</v>
      </c>
      <c r="M468" s="18">
        <f t="shared" si="145"/>
        <v>228541</v>
      </c>
      <c r="N468" s="18">
        <f t="shared" si="145"/>
        <v>254832</v>
      </c>
      <c r="O468" s="45">
        <f t="shared" si="145"/>
        <v>264515.61599999998</v>
      </c>
      <c r="T468" s="39">
        <f>SUM(T469:T474)</f>
        <v>183681106</v>
      </c>
      <c r="U468" s="1">
        <f t="shared" si="142"/>
        <v>183681.106</v>
      </c>
      <c r="V468" s="40">
        <f t="shared" ref="V468" si="146">SUM(V469:V474)</f>
        <v>30342873.599999998</v>
      </c>
      <c r="W468" s="1">
        <f t="shared" si="144"/>
        <v>30342.873599999999</v>
      </c>
    </row>
    <row r="469" spans="1:23" outlineLevel="4">
      <c r="A469" s="1" t="e">
        <f t="shared" si="140"/>
        <v>#REF!</v>
      </c>
      <c r="B469" s="16"/>
      <c r="C469" s="17"/>
      <c r="D469" s="17"/>
      <c r="E469" s="18"/>
      <c r="F469" s="31" t="s">
        <v>847</v>
      </c>
      <c r="G469" s="35" t="s">
        <v>848</v>
      </c>
      <c r="H469" s="18">
        <f>VLOOKUP(F469,'[1]2009'!$E$377:$G$725,3,FALSE)</f>
        <v>54097.847999999998</v>
      </c>
      <c r="I469" s="18">
        <f>VLOOKUP(F469,'[1]2010'!$E$396:$G$776,3,FALSE)</f>
        <v>53324</v>
      </c>
      <c r="J469" s="18">
        <f>VLOOKUP(F469,'[1]2011'!$F$393:$H$771,3,FALSE)</f>
        <v>52411</v>
      </c>
      <c r="K469" s="18">
        <f>VLOOKUP(F469,'[1]2012'!$E$418:$H$815,3,FALSE)</f>
        <v>14527</v>
      </c>
      <c r="L469" s="18">
        <f>VLOOKUP(F469,'[1]2013'!$F$419:$H$824,3,FALSE)</f>
        <v>11805</v>
      </c>
      <c r="M469" s="18">
        <f>VLOOKUP(F469,'[1]2014'!$F$417:$K$819,6,FALSE)</f>
        <v>58228</v>
      </c>
      <c r="N469" s="23">
        <f>VLOOKUP(F469,'[1]2015-2016'!$F$421:$J$826,5,FALSE)</f>
        <v>49415</v>
      </c>
      <c r="O469" s="15">
        <f>VLOOKUP(F469,'[1]2015-2016'!$F$420:$M$825,8,FALSE)</f>
        <v>51292.770000000004</v>
      </c>
      <c r="T469" s="32">
        <v>31545076</v>
      </c>
      <c r="U469" s="1">
        <f t="shared" si="142"/>
        <v>31545.076000000001</v>
      </c>
      <c r="V469" s="33">
        <v>8151870.5999999996</v>
      </c>
      <c r="W469" s="1">
        <f t="shared" si="144"/>
        <v>8151.8705999999993</v>
      </c>
    </row>
    <row r="470" spans="1:23" outlineLevel="4">
      <c r="A470" s="1" t="e">
        <f t="shared" si="140"/>
        <v>#REF!</v>
      </c>
      <c r="B470" s="16"/>
      <c r="C470" s="17"/>
      <c r="D470" s="17"/>
      <c r="E470" s="18"/>
      <c r="F470" s="31" t="s">
        <v>849</v>
      </c>
      <c r="G470" s="35" t="s">
        <v>850</v>
      </c>
      <c r="H470" s="18">
        <f>VLOOKUP(F470,'[1]2009'!$E$377:$G$725,3,FALSE)</f>
        <v>19774.132000000001</v>
      </c>
      <c r="I470" s="18">
        <f>VLOOKUP(F470,'[1]2010'!$E$396:$G$776,3,FALSE)</f>
        <v>29663</v>
      </c>
      <c r="J470" s="18">
        <f>VLOOKUP(F470,'[1]2011'!$F$393:$H$771,3,FALSE)</f>
        <v>30226</v>
      </c>
      <c r="K470" s="18">
        <f>VLOOKUP(F470,'[1]2012'!$E$418:$H$815,3,FALSE)</f>
        <v>9149</v>
      </c>
      <c r="L470" s="18">
        <f>VLOOKUP(F470,'[1]2013'!$F$419:$H$824,3,FALSE)</f>
        <v>9241</v>
      </c>
      <c r="M470" s="18">
        <f>VLOOKUP(F470,'[1]2014'!$F$417:$K$819,6,FALSE)</f>
        <v>4530</v>
      </c>
      <c r="N470" s="23">
        <f>VLOOKUP(F470,'[1]2015-2016'!$F$421:$J$826,5,FALSE)</f>
        <v>6478</v>
      </c>
      <c r="O470" s="15">
        <f>VLOOKUP(F470,'[1]2015-2016'!$F$420:$M$825,8,FALSE)</f>
        <v>6724.1640000000007</v>
      </c>
      <c r="T470" s="32">
        <v>4228816</v>
      </c>
      <c r="U470" s="1">
        <f t="shared" si="142"/>
        <v>4228.8159999999998</v>
      </c>
      <c r="V470" s="33">
        <v>770571.6</v>
      </c>
      <c r="W470" s="1">
        <f t="shared" si="144"/>
        <v>770.57159999999999</v>
      </c>
    </row>
    <row r="471" spans="1:23" outlineLevel="4">
      <c r="A471" s="1" t="e">
        <f t="shared" si="140"/>
        <v>#REF!</v>
      </c>
      <c r="B471" s="16"/>
      <c r="C471" s="17"/>
      <c r="D471" s="17"/>
      <c r="E471" s="18"/>
      <c r="F471" s="31" t="s">
        <v>851</v>
      </c>
      <c r="G471" s="35" t="s">
        <v>852</v>
      </c>
      <c r="H471" s="18">
        <f>VLOOKUP(F471,'[1]2009'!$E$377:$G$725,3,FALSE)</f>
        <v>0</v>
      </c>
      <c r="I471" s="18">
        <f>VLOOKUP(F471,'[1]2010'!$E$396:$G$776,3,FALSE)</f>
        <v>0</v>
      </c>
      <c r="J471" s="18">
        <f>VLOOKUP(F471,'[1]2011'!$F$393:$H$771,3,FALSE)</f>
        <v>0</v>
      </c>
      <c r="K471" s="18">
        <f>VLOOKUP(F471,'[1]2012'!$E$418:$H$815,3,FALSE)</f>
        <v>0</v>
      </c>
      <c r="L471" s="18">
        <f>VLOOKUP(F471,'[1]2013'!$F$419:$H$824,3,FALSE)</f>
        <v>0</v>
      </c>
      <c r="M471" s="18">
        <f>VLOOKUP(F471,'[1]2014'!$F$417:$K$819,6,FALSE)</f>
        <v>0</v>
      </c>
      <c r="N471" s="23">
        <f>VLOOKUP(F471,'[1]2015-2016'!$F$421:$J$826,5,FALSE)</f>
        <v>22190</v>
      </c>
      <c r="O471" s="15">
        <f>VLOOKUP(F471,'[1]2015-2016'!$F$420:$M$825,8,FALSE)</f>
        <v>23033.22</v>
      </c>
      <c r="T471" s="32">
        <v>0</v>
      </c>
      <c r="U471" s="1">
        <f t="shared" si="142"/>
        <v>0</v>
      </c>
      <c r="V471" s="33">
        <v>0</v>
      </c>
      <c r="W471" s="1">
        <f t="shared" si="144"/>
        <v>0</v>
      </c>
    </row>
    <row r="472" spans="1:23" outlineLevel="4">
      <c r="A472" s="1" t="e">
        <f t="shared" si="140"/>
        <v>#REF!</v>
      </c>
      <c r="B472" s="16"/>
      <c r="C472" s="17"/>
      <c r="D472" s="17"/>
      <c r="E472" s="18"/>
      <c r="F472" s="31" t="s">
        <v>853</v>
      </c>
      <c r="G472" s="35" t="s">
        <v>854</v>
      </c>
      <c r="H472" s="18">
        <v>0</v>
      </c>
      <c r="I472" s="18">
        <f>VLOOKUP(F472,'[1]2010'!$E$396:$G$776,3,FALSE)</f>
        <v>3123</v>
      </c>
      <c r="J472" s="18">
        <f>VLOOKUP(F472,'[1]2011'!$F$393:$H$771,3,FALSE)</f>
        <v>0</v>
      </c>
      <c r="K472" s="18">
        <f>VLOOKUP(F472,'[1]2012'!$E$418:$H$815,3,FALSE)</f>
        <v>3072</v>
      </c>
      <c r="L472" s="18">
        <f>VLOOKUP(F472,'[1]2013'!$F$419:$H$824,3,FALSE)</f>
        <v>3092</v>
      </c>
      <c r="M472" s="18">
        <f>VLOOKUP(F472,'[1]2014'!$F$417:$K$819,6,FALSE)</f>
        <v>26459</v>
      </c>
      <c r="N472" s="23">
        <f>VLOOKUP(F472,'[1]2015-2016'!$F$421:$J$826,5,FALSE)</f>
        <v>44560</v>
      </c>
      <c r="O472" s="15">
        <f>VLOOKUP(F472,'[1]2015-2016'!$F$420:$M$825,8,FALSE)</f>
        <v>46253.279999999999</v>
      </c>
      <c r="T472" s="32">
        <v>39192587</v>
      </c>
      <c r="U472" s="1">
        <f t="shared" si="142"/>
        <v>39192.587</v>
      </c>
      <c r="V472" s="33">
        <v>4359578.7</v>
      </c>
      <c r="W472" s="1">
        <f t="shared" si="144"/>
        <v>4359.5787</v>
      </c>
    </row>
    <row r="473" spans="1:23" outlineLevel="4">
      <c r="A473" s="1" t="e">
        <f t="shared" si="140"/>
        <v>#REF!</v>
      </c>
      <c r="B473" s="16"/>
      <c r="C473" s="17"/>
      <c r="D473" s="17"/>
      <c r="E473" s="18"/>
      <c r="F473" s="31" t="s">
        <v>855</v>
      </c>
      <c r="G473" s="35" t="s">
        <v>856</v>
      </c>
      <c r="H473" s="18">
        <f>VLOOKUP(F473,'[1]2009'!$E$377:$G$725,3,FALSE)</f>
        <v>5787.0960000000005</v>
      </c>
      <c r="I473" s="18">
        <f>VLOOKUP(F473,'[1]2010'!$E$396:$G$776,3,FALSE)</f>
        <v>15006</v>
      </c>
      <c r="J473" s="18">
        <f>VLOOKUP(F473,'[1]2011'!$F$393:$H$771,3,FALSE)</f>
        <v>15401</v>
      </c>
      <c r="K473" s="18">
        <f>VLOOKUP(F473,'[1]2012'!$E$418:$H$815,3,FALSE)</f>
        <v>10835</v>
      </c>
      <c r="L473" s="18">
        <f>VLOOKUP(F473,'[1]2013'!$F$419:$H$824,3,FALSE)</f>
        <v>11691</v>
      </c>
      <c r="M473" s="18">
        <f>VLOOKUP(F473,'[1]2014'!$F$417:$K$819,6,FALSE)</f>
        <v>14928</v>
      </c>
      <c r="N473" s="23">
        <f>VLOOKUP(F473,'[1]2015-2016'!$F$421:$J$826,5,FALSE)</f>
        <v>40845</v>
      </c>
      <c r="O473" s="15">
        <f>VLOOKUP(F473,'[1]2015-2016'!$F$420:$M$825,8,FALSE)</f>
        <v>42397.11</v>
      </c>
      <c r="T473" s="32">
        <v>34751529</v>
      </c>
      <c r="U473" s="1">
        <f t="shared" si="142"/>
        <v>34751.529000000002</v>
      </c>
      <c r="V473" s="33">
        <v>4847946.9000000004</v>
      </c>
      <c r="W473" s="1">
        <f t="shared" si="144"/>
        <v>4847.9469000000008</v>
      </c>
    </row>
    <row r="474" spans="1:23" outlineLevel="4">
      <c r="A474" s="1" t="e">
        <f t="shared" si="140"/>
        <v>#REF!</v>
      </c>
      <c r="B474" s="16"/>
      <c r="C474" s="17"/>
      <c r="D474" s="17"/>
      <c r="E474" s="18"/>
      <c r="F474" s="31" t="s">
        <v>857</v>
      </c>
      <c r="G474" s="35" t="s">
        <v>858</v>
      </c>
      <c r="H474" s="18">
        <f>VLOOKUP(F474,'[1]2009'!$E$377:$G$725,3,FALSE)</f>
        <v>84508.592000000004</v>
      </c>
      <c r="I474" s="18">
        <f>VLOOKUP(F474,'[1]2010'!$E$396:$G$776,3,FALSE)</f>
        <v>77319</v>
      </c>
      <c r="J474" s="18">
        <f>VLOOKUP(F474,'[1]2011'!$F$393:$H$771,3,FALSE)</f>
        <v>76654</v>
      </c>
      <c r="K474" s="18">
        <f>VLOOKUP(F474,'[1]2012'!$E$418:$H$815,3,FALSE)</f>
        <v>85672</v>
      </c>
      <c r="L474" s="18">
        <f>VLOOKUP(F474,'[1]2013'!$F$419:$H$824,3,FALSE)</f>
        <v>90955</v>
      </c>
      <c r="M474" s="18">
        <f>VLOOKUP(F474,'[1]2014'!$F$417:$K$819,6,FALSE)</f>
        <v>124396</v>
      </c>
      <c r="N474" s="23">
        <f>VLOOKUP(F474,'[1]2015-2016'!$F$421:$J$826,5,FALSE)</f>
        <v>91344</v>
      </c>
      <c r="O474" s="15">
        <f>VLOOKUP(F474,'[1]2015-2016'!$F$420:$M$825,8,FALSE)</f>
        <v>94815.072</v>
      </c>
      <c r="T474" s="32">
        <v>73963098</v>
      </c>
      <c r="U474" s="1">
        <f t="shared" si="142"/>
        <v>73963.097999999998</v>
      </c>
      <c r="V474" s="33">
        <v>12212905.800000001</v>
      </c>
      <c r="W474" s="1">
        <f t="shared" si="144"/>
        <v>12212.9058</v>
      </c>
    </row>
    <row r="475" spans="1:23" outlineLevel="1">
      <c r="A475" s="1" t="e">
        <f t="shared" si="140"/>
        <v>#REF!</v>
      </c>
      <c r="B475" s="16"/>
      <c r="C475" s="31" t="s">
        <v>859</v>
      </c>
      <c r="D475" s="17" t="s">
        <v>860</v>
      </c>
      <c r="E475" s="17"/>
      <c r="F475" s="18"/>
      <c r="G475" s="53"/>
      <c r="H475" s="18">
        <f t="shared" ref="H475" si="147">SUM(H476+H516+H521+H569+H572+H581+H586)</f>
        <v>4156931.6782188108</v>
      </c>
      <c r="I475" s="18">
        <f t="shared" ref="I475:O475" si="148">SUM(I476+I516+I521+I569+I572+I581+I586)</f>
        <v>6072562.1740000006</v>
      </c>
      <c r="J475" s="18">
        <f t="shared" si="148"/>
        <v>4068667</v>
      </c>
      <c r="K475" s="18">
        <f t="shared" si="148"/>
        <v>7034456</v>
      </c>
      <c r="L475" s="18">
        <f t="shared" si="148"/>
        <v>6413800</v>
      </c>
      <c r="M475" s="18">
        <f t="shared" si="148"/>
        <v>7695403</v>
      </c>
      <c r="N475" s="18">
        <f t="shared" si="148"/>
        <v>6115487</v>
      </c>
      <c r="O475" s="45">
        <f t="shared" si="148"/>
        <v>6676384.7460000003</v>
      </c>
      <c r="T475" s="32" t="e">
        <f>+SUM(T476,T516,T521,T569,T572,T581,T586)</f>
        <v>#REF!</v>
      </c>
      <c r="U475" s="1" t="e">
        <f t="shared" si="142"/>
        <v>#REF!</v>
      </c>
      <c r="V475" s="33">
        <f t="shared" ref="V475" si="149">+SUM(V476,V516,V521,V569,V572,V581,V586)</f>
        <v>1079471665.6999998</v>
      </c>
      <c r="W475" s="1">
        <f t="shared" si="144"/>
        <v>1079471.6656999998</v>
      </c>
    </row>
    <row r="476" spans="1:23" outlineLevel="3">
      <c r="A476" s="1" t="e">
        <f t="shared" si="140"/>
        <v>#REF!</v>
      </c>
      <c r="B476" s="16"/>
      <c r="C476" s="17"/>
      <c r="D476" s="34"/>
      <c r="E476" s="42" t="s">
        <v>861</v>
      </c>
      <c r="F476" s="17"/>
      <c r="G476" s="36"/>
      <c r="H476" s="18">
        <f t="shared" ref="H476:O476" si="150">SUM(H477:H515)</f>
        <v>948401.31655662204</v>
      </c>
      <c r="I476" s="18">
        <f t="shared" si="150"/>
        <v>1109000</v>
      </c>
      <c r="J476" s="18">
        <f t="shared" si="150"/>
        <v>885374</v>
      </c>
      <c r="K476" s="18">
        <f t="shared" si="150"/>
        <v>1721817</v>
      </c>
      <c r="L476" s="18">
        <f t="shared" si="150"/>
        <v>1544224</v>
      </c>
      <c r="M476" s="18">
        <f t="shared" si="150"/>
        <v>1652068</v>
      </c>
      <c r="N476" s="18">
        <f t="shared" si="150"/>
        <v>1807487</v>
      </c>
      <c r="O476" s="45">
        <f t="shared" si="150"/>
        <v>1876171.5060000001</v>
      </c>
      <c r="T476" s="32">
        <f>SUM(T477:T515)</f>
        <v>1310050791</v>
      </c>
      <c r="U476" s="1">
        <f t="shared" si="142"/>
        <v>1310050.791</v>
      </c>
      <c r="V476" s="33">
        <f t="shared" ref="V476" si="151">SUM(V477:V515)</f>
        <v>275450344.10000002</v>
      </c>
      <c r="W476" s="1">
        <f t="shared" si="144"/>
        <v>275450.34410000005</v>
      </c>
    </row>
    <row r="477" spans="1:23" outlineLevel="4">
      <c r="A477" s="1" t="e">
        <f t="shared" si="140"/>
        <v>#REF!</v>
      </c>
      <c r="B477" s="16"/>
      <c r="C477" s="17"/>
      <c r="D477" s="17"/>
      <c r="E477" s="18"/>
      <c r="F477" s="31" t="s">
        <v>862</v>
      </c>
      <c r="G477" s="35" t="s">
        <v>89</v>
      </c>
      <c r="H477" s="18">
        <f>VLOOKUP(F477,'[1]2009'!$E$377:$G$725,3,FALSE)</f>
        <v>0</v>
      </c>
      <c r="I477" s="18">
        <f>VLOOKUP(F477,'[1]2010'!$E$396:$G$776,3,FALSE)</f>
        <v>0</v>
      </c>
      <c r="J477" s="18">
        <f>VLOOKUP(F477,'[1]2011'!$F$393:$H$771,3,FALSE)</f>
        <v>0</v>
      </c>
      <c r="K477" s="18">
        <f>VLOOKUP(F477,'[1]2012'!$E$418:$H$815,3,FALSE)</f>
        <v>0</v>
      </c>
      <c r="L477" s="18">
        <f>VLOOKUP(F477,'[1]2013'!$F$419:$H$824,3,FALSE)</f>
        <v>0</v>
      </c>
      <c r="M477" s="18">
        <f>VLOOKUP(F477,'[1]2014'!$F$417:$K$819,6,FALSE)</f>
        <v>0</v>
      </c>
      <c r="N477" s="23">
        <f>VLOOKUP(F477,'[1]2015-2016'!$F$421:$J$826,5,FALSE)</f>
        <v>0</v>
      </c>
      <c r="O477" s="15">
        <f>VLOOKUP(F477,'[1]2015-2016'!$F$420:$M$825,8,FALSE)</f>
        <v>0</v>
      </c>
      <c r="T477" s="32">
        <v>0</v>
      </c>
      <c r="U477" s="1">
        <f t="shared" si="142"/>
        <v>0</v>
      </c>
      <c r="V477" s="33">
        <v>0</v>
      </c>
      <c r="W477" s="1">
        <f t="shared" si="144"/>
        <v>0</v>
      </c>
    </row>
    <row r="478" spans="1:23" outlineLevel="4">
      <c r="A478" s="1" t="e">
        <f t="shared" si="140"/>
        <v>#REF!</v>
      </c>
      <c r="B478" s="16"/>
      <c r="C478" s="17"/>
      <c r="D478" s="17"/>
      <c r="E478" s="18"/>
      <c r="F478" s="31" t="s">
        <v>863</v>
      </c>
      <c r="G478" s="35" t="s">
        <v>864</v>
      </c>
      <c r="H478" s="18">
        <v>0</v>
      </c>
      <c r="I478" s="18">
        <f>VLOOKUP(F478,'[1]2010'!$E$396:$G$776,3,FALSE)</f>
        <v>0</v>
      </c>
      <c r="J478" s="18">
        <f>VLOOKUP(F478,'[1]2011'!$F$393:$H$771,3,FALSE)</f>
        <v>0</v>
      </c>
      <c r="K478" s="18">
        <f>VLOOKUP(F478,'[1]2012'!$E$418:$H$815,3,FALSE)</f>
        <v>0</v>
      </c>
      <c r="L478" s="18">
        <f>VLOOKUP(F478,'[1]2013'!$F$419:$H$824,3,FALSE)</f>
        <v>0</v>
      </c>
      <c r="M478" s="18">
        <f>VLOOKUP(F478,'[1]2014'!$F$417:$K$819,6,FALSE)</f>
        <v>0</v>
      </c>
      <c r="N478" s="23">
        <f>VLOOKUP(F478,'[1]2015-2016'!$F$421:$J$826,5,FALSE)</f>
        <v>0</v>
      </c>
      <c r="O478" s="15">
        <f>VLOOKUP(F478,'[1]2015-2016'!$F$420:$M$825,8,FALSE)</f>
        <v>0</v>
      </c>
      <c r="T478" s="32">
        <v>0</v>
      </c>
      <c r="U478" s="1">
        <f t="shared" si="142"/>
        <v>0</v>
      </c>
      <c r="V478" s="33">
        <v>0</v>
      </c>
      <c r="W478" s="1">
        <f t="shared" si="144"/>
        <v>0</v>
      </c>
    </row>
    <row r="479" spans="1:23" outlineLevel="5" collapsed="1">
      <c r="A479" s="1" t="e">
        <f t="shared" si="140"/>
        <v>#REF!</v>
      </c>
      <c r="B479" s="16"/>
      <c r="C479" s="17"/>
      <c r="D479" s="17"/>
      <c r="E479" s="18"/>
      <c r="F479" s="31" t="s">
        <v>865</v>
      </c>
      <c r="G479" s="35" t="s">
        <v>866</v>
      </c>
      <c r="H479" s="18">
        <f>VLOOKUP(F479,'[1]2009'!$E$377:$G$725,3,FALSE)</f>
        <v>0</v>
      </c>
      <c r="I479" s="18">
        <f>VLOOKUP(F479,'[1]2010'!$E$396:$G$776,3,FALSE)</f>
        <v>0</v>
      </c>
      <c r="J479" s="18">
        <f>VLOOKUP(F479,'[1]2011'!$F$393:$H$771,3,FALSE)</f>
        <v>0</v>
      </c>
      <c r="K479" s="18">
        <f>VLOOKUP(F479,'[1]2012'!$E$418:$H$815,3,FALSE)</f>
        <v>0</v>
      </c>
      <c r="L479" s="18">
        <f>VLOOKUP(F479,'[1]2013'!$F$419:$H$824,3,FALSE)</f>
        <v>0</v>
      </c>
      <c r="M479" s="18">
        <f>VLOOKUP(F479,'[1]2014'!$F$417:$K$819,6,FALSE)</f>
        <v>0</v>
      </c>
      <c r="N479" s="23">
        <f>VLOOKUP(F479,'[1]2015-2016'!$F$421:$J$826,5,FALSE)</f>
        <v>0</v>
      </c>
      <c r="O479" s="15">
        <f>VLOOKUP(F479,'[1]2015-2016'!$F$420:$M$825,8,FALSE)</f>
        <v>0</v>
      </c>
      <c r="T479" s="32">
        <v>0</v>
      </c>
      <c r="U479" s="1">
        <f t="shared" si="142"/>
        <v>0</v>
      </c>
      <c r="V479" s="33">
        <v>0</v>
      </c>
      <c r="W479" s="1">
        <f t="shared" si="144"/>
        <v>0</v>
      </c>
    </row>
    <row r="480" spans="1:23" outlineLevel="5">
      <c r="A480" s="1" t="e">
        <f t="shared" si="140"/>
        <v>#REF!</v>
      </c>
      <c r="B480" s="16"/>
      <c r="C480" s="17"/>
      <c r="D480" s="17"/>
      <c r="E480" s="18"/>
      <c r="F480" s="31" t="s">
        <v>867</v>
      </c>
      <c r="G480" s="35" t="s">
        <v>170</v>
      </c>
      <c r="H480" s="18">
        <f>VLOOKUP(F480,'[1]2009'!$E$377:$G$725,3,FALSE)</f>
        <v>0</v>
      </c>
      <c r="I480" s="18">
        <f>VLOOKUP(F480,'[1]2010'!$E$396:$G$776,3,FALSE)</f>
        <v>0</v>
      </c>
      <c r="J480" s="18">
        <f>VLOOKUP(F480,'[1]2011'!$F$393:$H$771,3,FALSE)</f>
        <v>0</v>
      </c>
      <c r="K480" s="18">
        <f>VLOOKUP(F480,'[1]2012'!$E$418:$H$815,3,FALSE)</f>
        <v>0</v>
      </c>
      <c r="L480" s="18">
        <f>VLOOKUP(F480,'[1]2013'!$F$419:$H$824,3,FALSE)</f>
        <v>0</v>
      </c>
      <c r="M480" s="18">
        <f>VLOOKUP(F480,'[1]2014'!$F$417:$K$819,6,FALSE)</f>
        <v>0</v>
      </c>
      <c r="N480" s="23">
        <f>VLOOKUP(F480,'[1]2015-2016'!$F$421:$J$826,5,FALSE)</f>
        <v>0</v>
      </c>
      <c r="O480" s="15">
        <f>VLOOKUP(F480,'[1]2015-2016'!$F$420:$M$825,8,FALSE)</f>
        <v>0</v>
      </c>
      <c r="T480" s="32">
        <v>0</v>
      </c>
      <c r="U480" s="1">
        <f t="shared" si="142"/>
        <v>0</v>
      </c>
      <c r="V480" s="33">
        <v>0</v>
      </c>
      <c r="W480" s="1">
        <f t="shared" si="144"/>
        <v>0</v>
      </c>
    </row>
    <row r="481" spans="1:23" outlineLevel="5">
      <c r="A481" s="1" t="e">
        <f t="shared" si="140"/>
        <v>#REF!</v>
      </c>
      <c r="B481" s="16"/>
      <c r="C481" s="17"/>
      <c r="D481" s="17"/>
      <c r="E481" s="18"/>
      <c r="F481" s="31" t="s">
        <v>868</v>
      </c>
      <c r="G481" s="35" t="s">
        <v>869</v>
      </c>
      <c r="H481" s="18">
        <f>VLOOKUP(F481,'[1]2009'!$E$377:$G$725,3,FALSE)</f>
        <v>0</v>
      </c>
      <c r="I481" s="18">
        <f>VLOOKUP(F481,'[1]2010'!$E$396:$G$776,3,FALSE)</f>
        <v>0</v>
      </c>
      <c r="J481" s="18">
        <f>VLOOKUP(F481,'[1]2011'!$F$393:$H$771,3,FALSE)</f>
        <v>0</v>
      </c>
      <c r="K481" s="18">
        <f>VLOOKUP(F481,'[1]2012'!$E$418:$H$815,3,FALSE)</f>
        <v>0</v>
      </c>
      <c r="L481" s="18">
        <f>VLOOKUP(F481,'[1]2013'!$F$419:$H$824,3,FALSE)</f>
        <v>0</v>
      </c>
      <c r="M481" s="18">
        <f>VLOOKUP(F481,'[1]2014'!$F$417:$K$819,6,FALSE)</f>
        <v>0</v>
      </c>
      <c r="N481" s="23">
        <f>VLOOKUP(F481,'[1]2015-2016'!$F$421:$J$826,5,FALSE)</f>
        <v>0</v>
      </c>
      <c r="O481" s="15">
        <f>VLOOKUP(F481,'[1]2015-2016'!$F$420:$M$825,8,FALSE)</f>
        <v>0</v>
      </c>
      <c r="T481" s="32">
        <v>0</v>
      </c>
      <c r="U481" s="1">
        <f t="shared" si="142"/>
        <v>0</v>
      </c>
      <c r="V481" s="33">
        <v>0</v>
      </c>
      <c r="W481" s="1">
        <f t="shared" si="144"/>
        <v>0</v>
      </c>
    </row>
    <row r="482" spans="1:23" outlineLevel="4">
      <c r="A482" s="1" t="e">
        <f t="shared" si="140"/>
        <v>#REF!</v>
      </c>
      <c r="B482" s="16"/>
      <c r="C482" s="17"/>
      <c r="D482" s="17"/>
      <c r="E482" s="18"/>
      <c r="F482" s="31" t="s">
        <v>870</v>
      </c>
      <c r="G482" s="35" t="s">
        <v>871</v>
      </c>
      <c r="H482" s="18">
        <f>VLOOKUP(F482,'[1]2009'!$E$377:$G$725,3,FALSE)</f>
        <v>0</v>
      </c>
      <c r="I482" s="18">
        <f>VLOOKUP(F482,'[1]2010'!$E$396:$G$776,3,FALSE)</f>
        <v>0</v>
      </c>
      <c r="J482" s="18">
        <f>VLOOKUP(F482,'[1]2011'!$F$393:$H$771,3,FALSE)</f>
        <v>0</v>
      </c>
      <c r="K482" s="18">
        <f>VLOOKUP(F482,'[1]2012'!$E$418:$H$815,3,FALSE)</f>
        <v>0</v>
      </c>
      <c r="L482" s="18">
        <f>VLOOKUP(F482,'[1]2013'!$F$419:$H$824,3,FALSE)</f>
        <v>0</v>
      </c>
      <c r="M482" s="18">
        <f>VLOOKUP(F482,'[1]2014'!$F$417:$K$819,6,FALSE)</f>
        <v>0</v>
      </c>
      <c r="N482" s="23">
        <f>VLOOKUP(F482,'[1]2015-2016'!$F$421:$J$826,5,FALSE)</f>
        <v>0</v>
      </c>
      <c r="O482" s="15">
        <f>VLOOKUP(F482,'[1]2015-2016'!$F$420:$M$825,8,FALSE)</f>
        <v>0</v>
      </c>
      <c r="T482" s="32">
        <v>0</v>
      </c>
      <c r="U482" s="1">
        <f t="shared" si="142"/>
        <v>0</v>
      </c>
      <c r="V482" s="33">
        <v>0</v>
      </c>
      <c r="W482" s="1">
        <f t="shared" si="144"/>
        <v>0</v>
      </c>
    </row>
    <row r="483" spans="1:23" outlineLevel="5">
      <c r="A483" s="1" t="e">
        <f t="shared" si="140"/>
        <v>#REF!</v>
      </c>
      <c r="B483" s="16"/>
      <c r="C483" s="17"/>
      <c r="D483" s="17"/>
      <c r="E483" s="18"/>
      <c r="F483" s="31" t="s">
        <v>872</v>
      </c>
      <c r="G483" s="35" t="s">
        <v>873</v>
      </c>
      <c r="H483" s="18">
        <v>0</v>
      </c>
      <c r="I483" s="18">
        <v>0</v>
      </c>
      <c r="J483" s="18">
        <v>0</v>
      </c>
      <c r="K483" s="18">
        <v>0</v>
      </c>
      <c r="L483" s="18">
        <v>0</v>
      </c>
      <c r="M483" s="18">
        <v>0</v>
      </c>
      <c r="N483" s="23">
        <v>0</v>
      </c>
      <c r="O483" s="15">
        <v>0</v>
      </c>
      <c r="T483" s="32">
        <v>0</v>
      </c>
      <c r="U483" s="1">
        <f t="shared" si="142"/>
        <v>0</v>
      </c>
      <c r="V483" s="33">
        <v>0</v>
      </c>
      <c r="W483" s="1">
        <f t="shared" si="144"/>
        <v>0</v>
      </c>
    </row>
    <row r="484" spans="1:23" outlineLevel="4" collapsed="1">
      <c r="A484" s="1" t="e">
        <f t="shared" si="140"/>
        <v>#REF!</v>
      </c>
      <c r="B484" s="16"/>
      <c r="C484" s="17"/>
      <c r="D484" s="17"/>
      <c r="E484" s="18"/>
      <c r="F484" s="31" t="s">
        <v>874</v>
      </c>
      <c r="G484" s="43" t="s">
        <v>875</v>
      </c>
      <c r="H484" s="18">
        <f>VLOOKUP(F484,'[1]2009'!$E$377:$G$725,3,FALSE)</f>
        <v>292758.86660268722</v>
      </c>
      <c r="I484" s="18">
        <f>VLOOKUP(F484,'[1]2010'!$E$396:$G$776,3,FALSE)</f>
        <v>241571</v>
      </c>
      <c r="J484" s="18">
        <f>VLOOKUP(F484,'[1]2011'!$F$393:$H$771,3,FALSE)</f>
        <v>181621</v>
      </c>
      <c r="K484" s="18">
        <f>VLOOKUP(F484,'[1]2012'!$E$418:$H$815,3,FALSE)</f>
        <v>489073</v>
      </c>
      <c r="L484" s="18">
        <f>VLOOKUP(F484,'[1]2013'!$F$419:$H$824,3,FALSE)</f>
        <v>541595</v>
      </c>
      <c r="M484" s="18">
        <f>VLOOKUP(F484,'[1]2014'!$F$417:$K$819,6,FALSE)</f>
        <v>226318</v>
      </c>
      <c r="N484" s="23">
        <f>VLOOKUP(F484,'[1]2015-2016'!$F$421:$J$826,5,FALSE)</f>
        <v>126686</v>
      </c>
      <c r="O484" s="15">
        <f>VLOOKUP(F484,'[1]2015-2016'!$F$420:$M$825,8,FALSE)</f>
        <v>131500.068</v>
      </c>
      <c r="T484" s="32">
        <v>83912388</v>
      </c>
      <c r="U484" s="1">
        <f t="shared" si="142"/>
        <v>83912.388000000006</v>
      </c>
      <c r="V484" s="33">
        <v>32430427.800000001</v>
      </c>
      <c r="W484" s="1">
        <f t="shared" si="144"/>
        <v>32430.427800000001</v>
      </c>
    </row>
    <row r="485" spans="1:23" outlineLevel="4">
      <c r="A485" s="1" t="e">
        <f t="shared" si="140"/>
        <v>#REF!</v>
      </c>
      <c r="B485" s="16"/>
      <c r="C485" s="17"/>
      <c r="D485" s="17"/>
      <c r="E485" s="18"/>
      <c r="F485" s="31" t="s">
        <v>876</v>
      </c>
      <c r="G485" s="43" t="s">
        <v>877</v>
      </c>
      <c r="H485" s="18">
        <f>VLOOKUP(F485,'[1]2009'!$E$377:$G$725,3,FALSE)</f>
        <v>0</v>
      </c>
      <c r="I485" s="18">
        <f>VLOOKUP(F485,'[1]2010'!$E$396:$G$776,3,FALSE)</f>
        <v>17</v>
      </c>
      <c r="J485" s="18">
        <f>VLOOKUP(F485,'[1]2011'!$F$393:$H$771,3,FALSE)</f>
        <v>22</v>
      </c>
      <c r="K485" s="18">
        <f>VLOOKUP(F485,'[1]2012'!$E$418:$H$815,3,FALSE)</f>
        <v>0</v>
      </c>
      <c r="L485" s="18">
        <f>VLOOKUP(F485,'[1]2013'!$F$419:$H$824,3,FALSE)</f>
        <v>0</v>
      </c>
      <c r="M485" s="18">
        <f>VLOOKUP(F485,'[1]2014'!$F$417:$K$819,6,FALSE)</f>
        <v>300</v>
      </c>
      <c r="N485" s="23">
        <f>VLOOKUP(F485,'[1]2015-2016'!$F$421:$J$826,5,FALSE)</f>
        <v>0</v>
      </c>
      <c r="O485" s="15">
        <f>VLOOKUP(F485,'[1]2015-2016'!$F$420:$M$825,8,FALSE)</f>
        <v>0</v>
      </c>
      <c r="T485" s="32">
        <v>0</v>
      </c>
      <c r="U485" s="1">
        <f t="shared" si="142"/>
        <v>0</v>
      </c>
      <c r="V485" s="33">
        <v>0</v>
      </c>
      <c r="W485" s="1">
        <f t="shared" si="144"/>
        <v>0</v>
      </c>
    </row>
    <row r="486" spans="1:23" outlineLevel="4">
      <c r="A486" s="1" t="e">
        <f t="shared" si="140"/>
        <v>#REF!</v>
      </c>
      <c r="B486" s="16"/>
      <c r="C486" s="17"/>
      <c r="D486" s="17"/>
      <c r="E486" s="18"/>
      <c r="F486" s="31" t="s">
        <v>878</v>
      </c>
      <c r="G486" s="35" t="s">
        <v>879</v>
      </c>
      <c r="H486" s="18">
        <f>VLOOKUP(F486,'[1]2009'!$E$377:$G$725,3,FALSE)</f>
        <v>0</v>
      </c>
      <c r="I486" s="18">
        <f>VLOOKUP(F486,'[1]2010'!$E$396:$G$776,3,FALSE)</f>
        <v>0</v>
      </c>
      <c r="J486" s="18">
        <f>VLOOKUP(F486,'[1]2011'!$F$393:$H$771,3,FALSE)</f>
        <v>0</v>
      </c>
      <c r="K486" s="18">
        <f>VLOOKUP(F486,'[1]2012'!$E$418:$H$815,3,FALSE)</f>
        <v>0</v>
      </c>
      <c r="L486" s="18">
        <f>VLOOKUP(F486,'[1]2013'!$F$419:$H$824,3,FALSE)</f>
        <v>0</v>
      </c>
      <c r="M486" s="18">
        <f>VLOOKUP(F486,'[1]2014'!$F$417:$K$819,6,FALSE)</f>
        <v>0</v>
      </c>
      <c r="N486" s="23">
        <f>VLOOKUP(F486,'[1]2015-2016'!$F$421:$J$826,5,FALSE)</f>
        <v>0</v>
      </c>
      <c r="O486" s="15">
        <f>VLOOKUP(F486,'[1]2015-2016'!$F$420:$M$825,8,FALSE)</f>
        <v>0</v>
      </c>
      <c r="T486" s="32">
        <v>0</v>
      </c>
      <c r="U486" s="1">
        <f t="shared" si="142"/>
        <v>0</v>
      </c>
      <c r="V486" s="33">
        <v>0</v>
      </c>
      <c r="W486" s="1">
        <f t="shared" si="144"/>
        <v>0</v>
      </c>
    </row>
    <row r="487" spans="1:23" outlineLevel="4">
      <c r="A487" s="1" t="e">
        <f t="shared" si="140"/>
        <v>#REF!</v>
      </c>
      <c r="B487" s="16"/>
      <c r="C487" s="17"/>
      <c r="D487" s="17"/>
      <c r="E487" s="18"/>
      <c r="F487" s="31" t="s">
        <v>880</v>
      </c>
      <c r="G487" s="35" t="s">
        <v>881</v>
      </c>
      <c r="H487" s="18">
        <f>VLOOKUP(F487,'[1]2009'!$E$377:$G$725,3,FALSE)</f>
        <v>47486.096000000005</v>
      </c>
      <c r="I487" s="18">
        <f>VLOOKUP(F487,'[1]2010'!$E$396:$G$776,3,FALSE)</f>
        <v>58210</v>
      </c>
      <c r="J487" s="18">
        <f>VLOOKUP(F487,'[1]2011'!$F$393:$H$771,3,FALSE)</f>
        <v>39551</v>
      </c>
      <c r="K487" s="18">
        <f>VLOOKUP(F487,'[1]2012'!$E$418:$H$815,3,FALSE)</f>
        <v>83226</v>
      </c>
      <c r="L487" s="18">
        <f>VLOOKUP(F487,'[1]2013'!$F$419:$H$824,3,FALSE)</f>
        <v>77383</v>
      </c>
      <c r="M487" s="18">
        <f>VLOOKUP(F487,'[1]2014'!$F$417:$K$819,6,FALSE)</f>
        <v>51241</v>
      </c>
      <c r="N487" s="23">
        <f>VLOOKUP(F487,'[1]2015-2016'!$F$421:$J$826,5,FALSE)</f>
        <v>60388</v>
      </c>
      <c r="O487" s="15">
        <f>VLOOKUP(F487,'[1]2015-2016'!$F$420:$M$825,8,FALSE)</f>
        <v>62682.743999999999</v>
      </c>
      <c r="T487" s="32">
        <v>40342881</v>
      </c>
      <c r="U487" s="1">
        <f t="shared" si="142"/>
        <v>40342.881000000001</v>
      </c>
      <c r="V487" s="33">
        <v>8952958.0999999996</v>
      </c>
      <c r="W487" s="1">
        <f t="shared" si="144"/>
        <v>8952.9580999999998</v>
      </c>
    </row>
    <row r="488" spans="1:23" outlineLevel="4">
      <c r="A488" s="1" t="e">
        <f t="shared" si="140"/>
        <v>#REF!</v>
      </c>
      <c r="B488" s="16"/>
      <c r="C488" s="17"/>
      <c r="D488" s="17"/>
      <c r="E488" s="18"/>
      <c r="F488" s="31" t="s">
        <v>882</v>
      </c>
      <c r="G488" s="35" t="s">
        <v>883</v>
      </c>
      <c r="H488" s="18">
        <f>VLOOKUP(F488,'[1]2009'!$E$377:$G$725,3,FALSE)</f>
        <v>859.88</v>
      </c>
      <c r="I488" s="18">
        <f>VLOOKUP(F488,'[1]2010'!$E$396:$G$776,3,FALSE)</f>
        <v>1986</v>
      </c>
      <c r="J488" s="18">
        <f>VLOOKUP(F488,'[1]2011'!$F$393:$H$771,3,FALSE)</f>
        <v>1659</v>
      </c>
      <c r="K488" s="18">
        <f>VLOOKUP(F488,'[1]2012'!$E$418:$H$815,3,FALSE)</f>
        <v>575</v>
      </c>
      <c r="L488" s="18">
        <f>VLOOKUP(F488,'[1]2013'!$F$419:$H$824,3,FALSE)</f>
        <v>575</v>
      </c>
      <c r="M488" s="18">
        <f>VLOOKUP(F488,'[1]2014'!$F$417:$K$819,6,FALSE)</f>
        <v>619</v>
      </c>
      <c r="N488" s="23">
        <f>VLOOKUP(F488,'[1]2015-2016'!$F$421:$J$826,5,FALSE)</f>
        <v>12870</v>
      </c>
      <c r="O488" s="15">
        <f>VLOOKUP(F488,'[1]2015-2016'!$F$420:$M$825,8,FALSE)</f>
        <v>13359.060000000001</v>
      </c>
      <c r="T488" s="32">
        <v>11327173</v>
      </c>
      <c r="U488" s="1">
        <f t="shared" si="142"/>
        <v>11327.173000000001</v>
      </c>
      <c r="V488" s="33">
        <v>1146088.3</v>
      </c>
      <c r="W488" s="1">
        <f t="shared" si="144"/>
        <v>1146.0883000000001</v>
      </c>
    </row>
    <row r="489" spans="1:23" outlineLevel="4">
      <c r="A489" s="1" t="e">
        <f t="shared" si="140"/>
        <v>#REF!</v>
      </c>
      <c r="B489" s="16"/>
      <c r="C489" s="17"/>
      <c r="D489" s="17"/>
      <c r="E489" s="18"/>
      <c r="F489" s="31" t="s">
        <v>884</v>
      </c>
      <c r="G489" s="35" t="s">
        <v>885</v>
      </c>
      <c r="H489" s="18">
        <f>VLOOKUP(F489,'[1]2009'!$E$377:$G$725,3,FALSE)</f>
        <v>124890.83600000001</v>
      </c>
      <c r="I489" s="18">
        <f>VLOOKUP(F489,'[1]2010'!$E$396:$G$776,3,FALSE)</f>
        <v>161405</v>
      </c>
      <c r="J489" s="18">
        <f>VLOOKUP(F489,'[1]2011'!$F$393:$H$771,3,FALSE)</f>
        <v>145753</v>
      </c>
      <c r="K489" s="18">
        <f>VLOOKUP(F489,'[1]2012'!$E$418:$H$815,3,FALSE)</f>
        <v>146888</v>
      </c>
      <c r="L489" s="18">
        <f>VLOOKUP(F489,'[1]2013'!$F$419:$H$824,3,FALSE)</f>
        <v>146072</v>
      </c>
      <c r="M489" s="18">
        <f>VLOOKUP(F489,'[1]2014'!$F$417:$K$819,6,FALSE)</f>
        <v>164191</v>
      </c>
      <c r="N489" s="23">
        <f>VLOOKUP(F489,'[1]2015-2016'!$F$421:$J$826,5,FALSE)</f>
        <v>190886</v>
      </c>
      <c r="O489" s="15">
        <f>VLOOKUP(F489,'[1]2015-2016'!$F$420:$M$825,8,FALSE)</f>
        <v>198139.66800000001</v>
      </c>
      <c r="T489" s="32">
        <v>129578848</v>
      </c>
      <c r="U489" s="1">
        <f t="shared" si="142"/>
        <v>129578.848</v>
      </c>
      <c r="V489" s="33">
        <v>32784819.800000001</v>
      </c>
      <c r="W489" s="1">
        <f t="shared" si="144"/>
        <v>32784.819799999997</v>
      </c>
    </row>
    <row r="490" spans="1:23" outlineLevel="4">
      <c r="A490" s="1" t="e">
        <f t="shared" si="140"/>
        <v>#REF!</v>
      </c>
      <c r="B490" s="16"/>
      <c r="C490" s="17"/>
      <c r="D490" s="17"/>
      <c r="E490" s="18"/>
      <c r="F490" s="31" t="s">
        <v>886</v>
      </c>
      <c r="G490" s="44" t="s">
        <v>887</v>
      </c>
      <c r="H490" s="18">
        <f>VLOOKUP(F490,'[1]2009'!$E$377:$G$725,3,FALSE)</f>
        <v>0</v>
      </c>
      <c r="I490" s="18">
        <f>VLOOKUP(F490,'[1]2010'!$E$396:$G$776,3,FALSE)</f>
        <v>0</v>
      </c>
      <c r="J490" s="18">
        <f>VLOOKUP(F490,'[1]2011'!$F$393:$H$771,3,FALSE)</f>
        <v>0</v>
      </c>
      <c r="K490" s="18">
        <f>VLOOKUP(F490,'[1]2012'!$E$418:$H$815,3,FALSE)</f>
        <v>0</v>
      </c>
      <c r="L490" s="18">
        <f>VLOOKUP(F490,'[1]2013'!$F$419:$H$824,3,FALSE)</f>
        <v>0</v>
      </c>
      <c r="M490" s="18">
        <f>VLOOKUP(F490,'[1]2014'!$F$417:$K$819,6,FALSE)</f>
        <v>0</v>
      </c>
      <c r="N490" s="23">
        <f>VLOOKUP(F490,'[1]2015-2016'!$F$421:$J$826,5,FALSE)</f>
        <v>0</v>
      </c>
      <c r="O490" s="15">
        <f>VLOOKUP(F490,'[1]2015-2016'!$F$420:$M$825,8,FALSE)</f>
        <v>0</v>
      </c>
      <c r="T490" s="32">
        <v>0</v>
      </c>
      <c r="U490" s="1">
        <f t="shared" si="142"/>
        <v>0</v>
      </c>
      <c r="V490" s="33">
        <v>0</v>
      </c>
      <c r="W490" s="1">
        <f t="shared" si="144"/>
        <v>0</v>
      </c>
    </row>
    <row r="491" spans="1:23" outlineLevel="4">
      <c r="A491" s="1" t="e">
        <f t="shared" si="140"/>
        <v>#REF!</v>
      </c>
      <c r="B491" s="16"/>
      <c r="C491" s="17"/>
      <c r="D491" s="17"/>
      <c r="E491" s="18"/>
      <c r="F491" s="31" t="s">
        <v>888</v>
      </c>
      <c r="G491" s="35" t="s">
        <v>889</v>
      </c>
      <c r="H491" s="18">
        <f>VLOOKUP(F491,'[1]2009'!$E$377:$G$725,3,FALSE)</f>
        <v>70765.016000000003</v>
      </c>
      <c r="I491" s="18">
        <f>VLOOKUP(F491,'[1]2010'!$E$396:$G$776,3,FALSE)</f>
        <v>112713</v>
      </c>
      <c r="J491" s="18">
        <f>VLOOKUP(F491,'[1]2011'!$F$393:$H$771,3,FALSE)</f>
        <v>58211</v>
      </c>
      <c r="K491" s="18">
        <f>VLOOKUP(F491,'[1]2012'!$E$418:$H$815,3,FALSE)</f>
        <v>291743</v>
      </c>
      <c r="L491" s="18">
        <f>VLOOKUP(F491,'[1]2013'!$F$419:$H$824,3,FALSE)</f>
        <v>171201</v>
      </c>
      <c r="M491" s="18">
        <f>VLOOKUP(F491,'[1]2014'!$F$417:$K$819,6,FALSE)</f>
        <v>332418</v>
      </c>
      <c r="N491" s="23">
        <f>VLOOKUP(F491,'[1]2015-2016'!$F$421:$J$826,5,FALSE)</f>
        <v>384354</v>
      </c>
      <c r="O491" s="15">
        <f>VLOOKUP(F491,'[1]2015-2016'!$F$420:$M$825,8,FALSE)</f>
        <v>398959.45199999999</v>
      </c>
      <c r="T491" s="32">
        <v>327401777</v>
      </c>
      <c r="U491" s="1">
        <f t="shared" si="142"/>
        <v>327401.777</v>
      </c>
      <c r="V491" s="33">
        <v>37474213.700000003</v>
      </c>
      <c r="W491" s="1">
        <f t="shared" si="144"/>
        <v>37474.2137</v>
      </c>
    </row>
    <row r="492" spans="1:23" outlineLevel="4">
      <c r="A492" s="1" t="e">
        <f t="shared" si="140"/>
        <v>#REF!</v>
      </c>
      <c r="B492" s="16"/>
      <c r="C492" s="17"/>
      <c r="D492" s="17"/>
      <c r="E492" s="18"/>
      <c r="F492" s="31" t="s">
        <v>890</v>
      </c>
      <c r="G492" s="35" t="s">
        <v>891</v>
      </c>
      <c r="H492" s="18">
        <f>VLOOKUP(F492,'[1]2009'!$E$377:$G$725,3,FALSE)</f>
        <v>19278.923999999999</v>
      </c>
      <c r="I492" s="18">
        <f>VLOOKUP(F492,'[1]2010'!$E$396:$G$776,3,FALSE)</f>
        <v>22172</v>
      </c>
      <c r="J492" s="18">
        <f>VLOOKUP(F492,'[1]2011'!$F$393:$H$771,3,FALSE)</f>
        <v>15717</v>
      </c>
      <c r="K492" s="18">
        <f>VLOOKUP(F492,'[1]2012'!$E$418:$H$815,3,FALSE)</f>
        <v>34524</v>
      </c>
      <c r="L492" s="18">
        <f>VLOOKUP(F492,'[1]2013'!$F$419:$H$824,3,FALSE)</f>
        <v>32215</v>
      </c>
      <c r="M492" s="18">
        <f>VLOOKUP(F492,'[1]2014'!$F$417:$K$819,6,FALSE)</f>
        <v>50104</v>
      </c>
      <c r="N492" s="23">
        <f>VLOOKUP(F492,'[1]2015-2016'!$F$421:$J$826,5,FALSE)</f>
        <v>47701</v>
      </c>
      <c r="O492" s="15">
        <f>VLOOKUP(F492,'[1]2015-2016'!$F$420:$M$825,8,FALSE)</f>
        <v>49513.637999999999</v>
      </c>
      <c r="T492" s="32">
        <v>26157197</v>
      </c>
      <c r="U492" s="1">
        <f t="shared" si="142"/>
        <v>26157.197</v>
      </c>
      <c r="V492" s="33">
        <v>5711480.7000000002</v>
      </c>
      <c r="W492" s="1">
        <f t="shared" si="144"/>
        <v>5711.4807000000001</v>
      </c>
    </row>
    <row r="493" spans="1:23" outlineLevel="4">
      <c r="A493" s="1" t="e">
        <f t="shared" si="140"/>
        <v>#REF!</v>
      </c>
      <c r="B493" s="16"/>
      <c r="C493" s="17"/>
      <c r="D493" s="17"/>
      <c r="E493" s="18"/>
      <c r="F493" s="31" t="s">
        <v>892</v>
      </c>
      <c r="G493" s="35" t="s">
        <v>893</v>
      </c>
      <c r="H493" s="18">
        <f>VLOOKUP(F493,'[1]2009'!$E$377:$G$725,3,FALSE)</f>
        <v>585.8659539347409</v>
      </c>
      <c r="I493" s="18">
        <f>VLOOKUP(F493,'[1]2010'!$E$396:$G$776,3,FALSE)</f>
        <v>614</v>
      </c>
      <c r="J493" s="18">
        <f>VLOOKUP(F493,'[1]2011'!$F$393:$H$771,3,FALSE)</f>
        <v>718</v>
      </c>
      <c r="K493" s="18">
        <f>VLOOKUP(F493,'[1]2012'!$E$418:$H$815,3,FALSE)</f>
        <v>2060</v>
      </c>
      <c r="L493" s="18">
        <f>VLOOKUP(F493,'[1]2013'!$F$419:$H$824,3,FALSE)</f>
        <v>2263</v>
      </c>
      <c r="M493" s="18">
        <f>VLOOKUP(F493,'[1]2014'!$F$417:$K$819,6,FALSE)</f>
        <v>2709</v>
      </c>
      <c r="N493" s="23">
        <f>VLOOKUP(F493,'[1]2015-2016'!$F$421:$J$826,5,FALSE)</f>
        <v>3153</v>
      </c>
      <c r="O493" s="15">
        <f>VLOOKUP(F493,'[1]2015-2016'!$F$420:$M$825,8,FALSE)</f>
        <v>3272.8140000000003</v>
      </c>
      <c r="T493" s="32">
        <v>2804165</v>
      </c>
      <c r="U493" s="1">
        <f t="shared" si="142"/>
        <v>2804.165</v>
      </c>
      <c r="V493" s="33">
        <v>280416.5</v>
      </c>
      <c r="W493" s="1">
        <f t="shared" si="144"/>
        <v>280.41649999999998</v>
      </c>
    </row>
    <row r="494" spans="1:23" outlineLevel="4">
      <c r="A494" s="1" t="e">
        <f t="shared" si="140"/>
        <v>#REF!</v>
      </c>
      <c r="B494" s="16"/>
      <c r="C494" s="17"/>
      <c r="D494" s="17"/>
      <c r="E494" s="18"/>
      <c r="F494" s="31" t="s">
        <v>894</v>
      </c>
      <c r="G494" s="35" t="s">
        <v>895</v>
      </c>
      <c r="H494" s="18">
        <f>VLOOKUP(F494,'[1]2009'!$E$377:$G$725,3,FALSE)</f>
        <v>0</v>
      </c>
      <c r="I494" s="18">
        <f>VLOOKUP(F494,'[1]2010'!$E$396:$G$776,3,FALSE)</f>
        <v>0</v>
      </c>
      <c r="J494" s="18">
        <f>VLOOKUP(F494,'[1]2011'!$F$393:$H$771,3,FALSE)</f>
        <v>0</v>
      </c>
      <c r="K494" s="18">
        <f>VLOOKUP(F494,'[1]2012'!$E$418:$H$815,3,FALSE)</f>
        <v>0</v>
      </c>
      <c r="L494" s="18">
        <f>VLOOKUP(F494,'[1]2013'!$F$419:$H$824,3,FALSE)</f>
        <v>0</v>
      </c>
      <c r="M494" s="18">
        <f>VLOOKUP(F494,'[1]2014'!$F$417:$K$819,6,FALSE)</f>
        <v>0</v>
      </c>
      <c r="N494" s="23">
        <f>VLOOKUP(F494,'[1]2015-2016'!$F$421:$J$826,5,FALSE)</f>
        <v>0</v>
      </c>
      <c r="O494" s="15">
        <f>VLOOKUP(F494,'[1]2015-2016'!$F$420:$M$825,8,FALSE)</f>
        <v>0</v>
      </c>
      <c r="T494" s="32">
        <v>0</v>
      </c>
      <c r="U494" s="1">
        <f t="shared" si="142"/>
        <v>0</v>
      </c>
      <c r="V494" s="33">
        <v>0</v>
      </c>
      <c r="W494" s="1">
        <f t="shared" si="144"/>
        <v>0</v>
      </c>
    </row>
    <row r="495" spans="1:23" outlineLevel="4" collapsed="1">
      <c r="A495" s="1" t="e">
        <f t="shared" si="140"/>
        <v>#REF!</v>
      </c>
      <c r="B495" s="16"/>
      <c r="C495" s="17"/>
      <c r="D495" s="17"/>
      <c r="E495" s="18"/>
      <c r="F495" s="31" t="s">
        <v>896</v>
      </c>
      <c r="G495" s="35" t="s">
        <v>897</v>
      </c>
      <c r="H495" s="18">
        <f>VLOOKUP(F495,'[1]2009'!$E$377:$G$725,3,FALSE)</f>
        <v>22513.315999999999</v>
      </c>
      <c r="I495" s="18">
        <f>VLOOKUP(F495,'[1]2010'!$E$396:$G$776,3,FALSE)</f>
        <v>19503</v>
      </c>
      <c r="J495" s="18">
        <f>VLOOKUP(F495,'[1]2011'!$F$393:$H$771,3,FALSE)</f>
        <v>19415</v>
      </c>
      <c r="K495" s="18">
        <f>VLOOKUP(F495,'[1]2012'!$E$418:$H$815,3,FALSE)</f>
        <v>18310</v>
      </c>
      <c r="L495" s="18">
        <f>VLOOKUP(F495,'[1]2013'!$F$419:$H$824,3,FALSE)</f>
        <v>18151</v>
      </c>
      <c r="M495" s="18">
        <f>VLOOKUP(F495,'[1]2014'!$F$417:$K$819,6,FALSE)</f>
        <v>16871</v>
      </c>
      <c r="N495" s="23">
        <f>VLOOKUP(F495,'[1]2015-2016'!$F$421:$J$826,5,FALSE)</f>
        <v>21563</v>
      </c>
      <c r="O495" s="15">
        <f>VLOOKUP(F495,'[1]2015-2016'!$F$420:$M$825,8,FALSE)</f>
        <v>22382.394</v>
      </c>
      <c r="T495" s="32">
        <v>19551500</v>
      </c>
      <c r="U495" s="1">
        <f t="shared" si="142"/>
        <v>19551.5</v>
      </c>
      <c r="V495" s="33">
        <v>1582150</v>
      </c>
      <c r="W495" s="1">
        <f t="shared" si="144"/>
        <v>1582.15</v>
      </c>
    </row>
    <row r="496" spans="1:23" outlineLevel="4">
      <c r="A496" s="1" t="e">
        <f t="shared" si="140"/>
        <v>#REF!</v>
      </c>
      <c r="B496" s="16"/>
      <c r="C496" s="17"/>
      <c r="D496" s="17"/>
      <c r="E496" s="18"/>
      <c r="F496" s="31" t="s">
        <v>898</v>
      </c>
      <c r="G496" s="35" t="s">
        <v>899</v>
      </c>
      <c r="H496" s="18">
        <f>VLOOKUP(F496,'[1]2009'!$E$377:$G$725,3,FALSE)</f>
        <v>6322.7080000000005</v>
      </c>
      <c r="I496" s="18">
        <f>VLOOKUP(F496,'[1]2010'!$E$396:$G$776,3,FALSE)</f>
        <v>5299</v>
      </c>
      <c r="J496" s="18">
        <f>VLOOKUP(F496,'[1]2011'!$F$393:$H$771,3,FALSE)</f>
        <v>4653</v>
      </c>
      <c r="K496" s="18">
        <f>VLOOKUP(F496,'[1]2012'!$E$418:$H$815,3,FALSE)</f>
        <v>6140</v>
      </c>
      <c r="L496" s="18">
        <f>VLOOKUP(F496,'[1]2013'!$F$419:$H$824,3,FALSE)</f>
        <v>5709</v>
      </c>
      <c r="M496" s="18">
        <f>VLOOKUP(F496,'[1]2014'!$F$417:$K$819,6,FALSE)</f>
        <v>13913</v>
      </c>
      <c r="N496" s="23">
        <f>VLOOKUP(F496,'[1]2015-2016'!$F$421:$J$826,5,FALSE)</f>
        <v>22214</v>
      </c>
      <c r="O496" s="15">
        <f>VLOOKUP(F496,'[1]2015-2016'!$F$420:$M$825,8,FALSE)</f>
        <v>23058.132000000001</v>
      </c>
      <c r="T496" s="32">
        <v>14235485</v>
      </c>
      <c r="U496" s="1">
        <f t="shared" si="142"/>
        <v>14235.485000000001</v>
      </c>
      <c r="V496" s="33">
        <v>3283646.5</v>
      </c>
      <c r="W496" s="1">
        <f t="shared" si="144"/>
        <v>3283.6464999999998</v>
      </c>
    </row>
    <row r="497" spans="1:23" outlineLevel="4">
      <c r="A497" s="1" t="e">
        <f t="shared" si="140"/>
        <v>#REF!</v>
      </c>
      <c r="B497" s="16"/>
      <c r="C497" s="17"/>
      <c r="D497" s="17"/>
      <c r="E497" s="18"/>
      <c r="F497" s="31" t="s">
        <v>900</v>
      </c>
      <c r="G497" s="35" t="s">
        <v>901</v>
      </c>
      <c r="H497" s="18">
        <f>VLOOKUP(F497,'[1]2009'!$E$377:$G$725,3,FALSE)</f>
        <v>88327.288</v>
      </c>
      <c r="I497" s="18">
        <f>VLOOKUP(F497,'[1]2010'!$E$396:$G$776,3,FALSE)</f>
        <v>180509</v>
      </c>
      <c r="J497" s="18">
        <f>VLOOKUP(F497,'[1]2011'!$F$393:$H$771,3,FALSE)</f>
        <v>131758</v>
      </c>
      <c r="K497" s="18">
        <f>VLOOKUP(F497,'[1]2012'!$E$418:$H$815,3,FALSE)</f>
        <v>239513</v>
      </c>
      <c r="L497" s="18">
        <f>VLOOKUP(F497,'[1]2013'!$F$419:$H$824,3,FALSE)</f>
        <v>202753</v>
      </c>
      <c r="M497" s="18">
        <f>VLOOKUP(F497,'[1]2014'!$F$417:$K$819,6,FALSE)</f>
        <v>420335</v>
      </c>
      <c r="N497" s="23">
        <f>VLOOKUP(F497,'[1]2015-2016'!$F$421:$J$826,5,FALSE)</f>
        <v>343042</v>
      </c>
      <c r="O497" s="15">
        <f>VLOOKUP(F497,'[1]2015-2016'!$F$420:$M$825,8,FALSE)</f>
        <v>356077.59600000002</v>
      </c>
      <c r="T497" s="32">
        <v>219051448</v>
      </c>
      <c r="U497" s="1">
        <f t="shared" si="142"/>
        <v>219051.448</v>
      </c>
      <c r="V497" s="33">
        <v>58515127.799999997</v>
      </c>
      <c r="W497" s="1">
        <f t="shared" si="144"/>
        <v>58515.127799999995</v>
      </c>
    </row>
    <row r="498" spans="1:23" outlineLevel="4">
      <c r="A498" s="1" t="e">
        <f t="shared" si="140"/>
        <v>#REF!</v>
      </c>
      <c r="B498" s="16"/>
      <c r="C498" s="17"/>
      <c r="D498" s="17"/>
      <c r="E498" s="18"/>
      <c r="F498" s="31" t="s">
        <v>902</v>
      </c>
      <c r="G498" s="35" t="s">
        <v>903</v>
      </c>
      <c r="H498" s="18">
        <f>VLOOKUP(F498,'[1]2009'!$E$377:$G$725,3,FALSE)</f>
        <v>246482.01200000002</v>
      </c>
      <c r="I498" s="18">
        <f>VLOOKUP(F498,'[1]2010'!$E$396:$G$776,3,FALSE)</f>
        <v>256123</v>
      </c>
      <c r="J498" s="18">
        <f>VLOOKUP(F498,'[1]2011'!$F$393:$H$771,3,FALSE)</f>
        <v>253681</v>
      </c>
      <c r="K498" s="18">
        <f>VLOOKUP(F498,'[1]2012'!$E$418:$H$815,3,FALSE)</f>
        <v>308054</v>
      </c>
      <c r="L498" s="18">
        <f>VLOOKUP(F498,'[1]2013'!$F$419:$H$824,3,FALSE)</f>
        <v>286458</v>
      </c>
      <c r="M498" s="18">
        <f>VLOOKUP(F498,'[1]2014'!$F$417:$K$819,6,FALSE)</f>
        <v>274721</v>
      </c>
      <c r="N498" s="23">
        <f>VLOOKUP(F498,'[1]2015-2016'!$F$421:$J$826,5,FALSE)</f>
        <v>475402</v>
      </c>
      <c r="O498" s="15">
        <f>VLOOKUP(F498,'[1]2015-2016'!$F$420:$M$825,8,FALSE)</f>
        <v>493467.27600000001</v>
      </c>
      <c r="T498" s="32">
        <v>350299807</v>
      </c>
      <c r="U498" s="1">
        <f t="shared" si="142"/>
        <v>350299.80699999997</v>
      </c>
      <c r="V498" s="33">
        <v>69994012.700000003</v>
      </c>
      <c r="W498" s="1">
        <f t="shared" si="144"/>
        <v>69994.012700000007</v>
      </c>
    </row>
    <row r="499" spans="1:23" outlineLevel="4">
      <c r="A499" s="1" t="e">
        <f t="shared" si="140"/>
        <v>#REF!</v>
      </c>
      <c r="B499" s="16"/>
      <c r="C499" s="17"/>
      <c r="D499" s="17"/>
      <c r="E499" s="18"/>
      <c r="F499" s="31" t="s">
        <v>904</v>
      </c>
      <c r="G499" s="35" t="s">
        <v>905</v>
      </c>
      <c r="H499" s="18">
        <f>VLOOKUP(F499,'[1]2009'!$E$377:$G$725,3,FALSE)</f>
        <v>0</v>
      </c>
      <c r="I499" s="18">
        <f>VLOOKUP(F499,'[1]2010'!$E$396:$G$776,3,FALSE)</f>
        <v>0</v>
      </c>
      <c r="J499" s="18">
        <f>VLOOKUP(F499,'[1]2011'!$F$393:$H$771,3,FALSE)</f>
        <v>0</v>
      </c>
      <c r="K499" s="18">
        <f>VLOOKUP(F499,'[1]2012'!$E$418:$H$815,3,FALSE)</f>
        <v>0</v>
      </c>
      <c r="L499" s="18">
        <f>VLOOKUP(F499,'[1]2013'!$F$419:$H$824,3,FALSE)</f>
        <v>0</v>
      </c>
      <c r="M499" s="18">
        <f>VLOOKUP(F499,'[1]2014'!$F$417:$K$819,6,FALSE)</f>
        <v>0</v>
      </c>
      <c r="N499" s="23">
        <f>VLOOKUP(F499,'[1]2015-2016'!$F$421:$J$826,5,FALSE)</f>
        <v>0</v>
      </c>
      <c r="O499" s="15">
        <f>VLOOKUP(F499,'[1]2015-2016'!$F$420:$M$825,8,FALSE)</f>
        <v>0</v>
      </c>
      <c r="T499" s="32">
        <v>0</v>
      </c>
      <c r="U499" s="1">
        <f t="shared" si="142"/>
        <v>0</v>
      </c>
      <c r="V499" s="33">
        <v>0</v>
      </c>
      <c r="W499" s="1">
        <f t="shared" si="144"/>
        <v>0</v>
      </c>
    </row>
    <row r="500" spans="1:23" outlineLevel="4">
      <c r="A500" s="1" t="e">
        <f t="shared" si="140"/>
        <v>#REF!</v>
      </c>
      <c r="B500" s="16"/>
      <c r="C500" s="17"/>
      <c r="D500" s="17"/>
      <c r="E500" s="18"/>
      <c r="F500" s="31" t="s">
        <v>906</v>
      </c>
      <c r="G500" s="35" t="s">
        <v>907</v>
      </c>
      <c r="H500" s="18">
        <f>VLOOKUP(F500,'[1]2009'!$E$377:$G$725,3,FALSE)</f>
        <v>9926.9520000000011</v>
      </c>
      <c r="I500" s="18">
        <f>VLOOKUP(F500,'[1]2010'!$E$396:$G$776,3,FALSE)</f>
        <v>7396</v>
      </c>
      <c r="J500" s="18">
        <f>VLOOKUP(F500,'[1]2011'!$F$393:$H$771,3,FALSE)</f>
        <v>7359</v>
      </c>
      <c r="K500" s="18">
        <f>VLOOKUP(F500,'[1]2012'!$E$418:$H$815,3,FALSE)</f>
        <v>5714</v>
      </c>
      <c r="L500" s="18">
        <f>VLOOKUP(F500,'[1]2013'!$F$419:$H$824,3,FALSE)</f>
        <v>6278</v>
      </c>
      <c r="M500" s="18">
        <f>VLOOKUP(F500,'[1]2014'!$F$417:$K$819,6,FALSE)</f>
        <v>16950</v>
      </c>
      <c r="N500" s="23">
        <f>VLOOKUP(F500,'[1]2015-2016'!$F$421:$J$826,5,FALSE)</f>
        <v>3190</v>
      </c>
      <c r="O500" s="15">
        <f>VLOOKUP(F500,'[1]2015-2016'!$F$420:$M$825,8,FALSE)</f>
        <v>3311.2200000000003</v>
      </c>
      <c r="T500" s="32">
        <v>2837385</v>
      </c>
      <c r="U500" s="1">
        <f t="shared" si="142"/>
        <v>2837.3850000000002</v>
      </c>
      <c r="V500" s="33">
        <v>283738.5</v>
      </c>
      <c r="W500" s="1">
        <f t="shared" si="144"/>
        <v>283.73849999999999</v>
      </c>
    </row>
    <row r="501" spans="1:23" outlineLevel="4">
      <c r="A501" s="1" t="e">
        <f t="shared" si="140"/>
        <v>#REF!</v>
      </c>
      <c r="B501" s="16"/>
      <c r="C501" s="17"/>
      <c r="D501" s="17"/>
      <c r="E501" s="18"/>
      <c r="F501" s="31" t="s">
        <v>908</v>
      </c>
      <c r="G501" s="35" t="s">
        <v>909</v>
      </c>
      <c r="H501" s="18">
        <f>VLOOKUP(F501,'[1]2009'!$E$377:$G$725,3,FALSE)</f>
        <v>1287.748</v>
      </c>
      <c r="I501" s="18">
        <f>VLOOKUP(F501,'[1]2010'!$E$396:$G$776,3,FALSE)</f>
        <v>1117</v>
      </c>
      <c r="J501" s="18">
        <f>VLOOKUP(F501,'[1]2011'!$F$393:$H$771,3,FALSE)</f>
        <v>1021</v>
      </c>
      <c r="K501" s="18">
        <f>VLOOKUP(F501,'[1]2012'!$E$418:$H$815,3,FALSE)</f>
        <v>1105</v>
      </c>
      <c r="L501" s="18">
        <f>VLOOKUP(F501,'[1]2013'!$F$419:$H$824,3,FALSE)</f>
        <v>1096</v>
      </c>
      <c r="M501" s="18">
        <f>VLOOKUP(F501,'[1]2014'!$F$417:$K$819,6,FALSE)</f>
        <v>1165</v>
      </c>
      <c r="N501" s="23">
        <f>VLOOKUP(F501,'[1]2015-2016'!$F$421:$J$826,5,FALSE)</f>
        <v>1130</v>
      </c>
      <c r="O501" s="15">
        <f>VLOOKUP(F501,'[1]2015-2016'!$F$420:$M$825,8,FALSE)</f>
        <v>1172.94</v>
      </c>
      <c r="T501" s="32">
        <v>653866</v>
      </c>
      <c r="U501" s="1">
        <f t="shared" si="142"/>
        <v>653.86599999999999</v>
      </c>
      <c r="V501" s="33">
        <v>142593.60000000001</v>
      </c>
      <c r="W501" s="1">
        <f t="shared" si="144"/>
        <v>142.59360000000001</v>
      </c>
    </row>
    <row r="502" spans="1:23" outlineLevel="4">
      <c r="A502" s="1" t="e">
        <f t="shared" si="140"/>
        <v>#REF!</v>
      </c>
      <c r="B502" s="16"/>
      <c r="C502" s="17"/>
      <c r="D502" s="17"/>
      <c r="E502" s="18"/>
      <c r="F502" s="31" t="s">
        <v>910</v>
      </c>
      <c r="G502" s="35" t="s">
        <v>911</v>
      </c>
      <c r="H502" s="18">
        <f>VLOOKUP(F502,'[1]2009'!$E$377:$G$725,3,FALSE)</f>
        <v>16915.808000000001</v>
      </c>
      <c r="I502" s="18">
        <f>VLOOKUP(F502,'[1]2010'!$E$396:$G$776,3,FALSE)</f>
        <v>40228</v>
      </c>
      <c r="J502" s="18">
        <f>VLOOKUP(F502,'[1]2011'!$F$393:$H$771,3,FALSE)</f>
        <v>24071</v>
      </c>
      <c r="K502" s="18">
        <f>VLOOKUP(F502,'[1]2012'!$E$418:$H$815,3,FALSE)</f>
        <v>71005</v>
      </c>
      <c r="L502" s="18">
        <f>VLOOKUP(F502,'[1]2013'!$F$419:$H$824,3,FALSE)</f>
        <v>49205</v>
      </c>
      <c r="M502" s="18">
        <f>VLOOKUP(F502,'[1]2014'!$F$417:$K$819,6,FALSE)</f>
        <v>60058</v>
      </c>
      <c r="N502" s="23">
        <f>VLOOKUP(F502,'[1]2015-2016'!$F$421:$J$826,5,FALSE)</f>
        <v>77199</v>
      </c>
      <c r="O502" s="15">
        <f>VLOOKUP(F502,'[1]2015-2016'!$F$420:$M$825,8,FALSE)</f>
        <v>80132.562000000005</v>
      </c>
      <c r="T502" s="32">
        <v>51070105</v>
      </c>
      <c r="U502" s="1">
        <f t="shared" si="142"/>
        <v>51070.105000000003</v>
      </c>
      <c r="V502" s="33">
        <v>19500304.5</v>
      </c>
      <c r="W502" s="1">
        <f t="shared" si="144"/>
        <v>19500.304499999998</v>
      </c>
    </row>
    <row r="503" spans="1:23" outlineLevel="4">
      <c r="A503" s="1" t="e">
        <f t="shared" si="140"/>
        <v>#REF!</v>
      </c>
      <c r="B503" s="16"/>
      <c r="C503" s="17"/>
      <c r="D503" s="17"/>
      <c r="E503" s="18"/>
      <c r="F503" s="31" t="s">
        <v>912</v>
      </c>
      <c r="G503" s="35" t="s">
        <v>913</v>
      </c>
      <c r="H503" s="18">
        <f>VLOOKUP(F503,'[1]2009'!$E$377:$G$725,3,FALSE)</f>
        <v>0</v>
      </c>
      <c r="I503" s="18">
        <f>VLOOKUP(F503,'[1]2010'!$E$396:$G$776,3,FALSE)</f>
        <v>0</v>
      </c>
      <c r="J503" s="18">
        <f>VLOOKUP(F503,'[1]2011'!$F$393:$H$771,3,FALSE)</f>
        <v>0</v>
      </c>
      <c r="K503" s="18">
        <f>VLOOKUP(F503,'[1]2012'!$E$418:$H$815,3,FALSE)</f>
        <v>0</v>
      </c>
      <c r="L503" s="18">
        <f>VLOOKUP(F503,'[1]2013'!$F$419:$H$824,3,FALSE)</f>
        <v>0</v>
      </c>
      <c r="M503" s="18">
        <f>VLOOKUP(F503,'[1]2014'!$F$417:$K$819,6,FALSE)</f>
        <v>0</v>
      </c>
      <c r="N503" s="23">
        <f>VLOOKUP(F503,'[1]2015-2016'!$F$421:$J$826,5,FALSE)</f>
        <v>0</v>
      </c>
      <c r="O503" s="15">
        <f>VLOOKUP(F503,'[1]2015-2016'!$F$420:$M$825,8,FALSE)</f>
        <v>0</v>
      </c>
      <c r="T503" s="32">
        <v>0</v>
      </c>
      <c r="U503" s="1">
        <f t="shared" si="142"/>
        <v>0</v>
      </c>
      <c r="V503" s="33">
        <v>0</v>
      </c>
      <c r="W503" s="1">
        <f t="shared" si="144"/>
        <v>0</v>
      </c>
    </row>
    <row r="504" spans="1:23" outlineLevel="4">
      <c r="A504" s="1" t="e">
        <f t="shared" si="140"/>
        <v>#REF!</v>
      </c>
      <c r="B504" s="16"/>
      <c r="C504" s="17"/>
      <c r="D504" s="17"/>
      <c r="E504" s="18"/>
      <c r="F504" s="31" t="s">
        <v>914</v>
      </c>
      <c r="G504" s="35" t="s">
        <v>915</v>
      </c>
      <c r="H504" s="18">
        <f>VLOOKUP(F504,'[1]2009'!$E$377:$G$725,3,FALSE)</f>
        <v>0</v>
      </c>
      <c r="I504" s="18">
        <f>VLOOKUP(F504,'[1]2010'!$E$396:$G$776,3,FALSE)</f>
        <v>0</v>
      </c>
      <c r="J504" s="18">
        <f>VLOOKUP(F504,'[1]2011'!$F$393:$H$771,3,FALSE)</f>
        <v>0</v>
      </c>
      <c r="K504" s="18">
        <f>VLOOKUP(F504,'[1]2012'!$E$418:$H$815,3,FALSE)</f>
        <v>0</v>
      </c>
      <c r="L504" s="18">
        <f>VLOOKUP(F504,'[1]2013'!$F$419:$H$824,3,FALSE)</f>
        <v>0</v>
      </c>
      <c r="M504" s="18">
        <f>VLOOKUP(F504,'[1]2014'!$F$417:$K$819,6,FALSE)</f>
        <v>0</v>
      </c>
      <c r="N504" s="23">
        <f>VLOOKUP(F504,'[1]2015-2016'!$F$421:$J$826,5,FALSE)</f>
        <v>0</v>
      </c>
      <c r="O504" s="15">
        <f>VLOOKUP(F504,'[1]2015-2016'!$F$420:$M$825,8,FALSE)</f>
        <v>0</v>
      </c>
      <c r="T504" s="32">
        <v>0</v>
      </c>
      <c r="U504" s="1">
        <f t="shared" si="142"/>
        <v>0</v>
      </c>
      <c r="V504" s="33">
        <v>0</v>
      </c>
      <c r="W504" s="1">
        <f t="shared" si="144"/>
        <v>0</v>
      </c>
    </row>
    <row r="505" spans="1:23" outlineLevel="4">
      <c r="A505" s="1" t="e">
        <f t="shared" si="140"/>
        <v>#REF!</v>
      </c>
      <c r="B505" s="16"/>
      <c r="C505" s="17"/>
      <c r="D505" s="17"/>
      <c r="E505" s="18"/>
      <c r="F505" s="31" t="s">
        <v>916</v>
      </c>
      <c r="G505" s="35" t="s">
        <v>917</v>
      </c>
      <c r="H505" s="18">
        <f>VLOOKUP(F505,'[1]2009'!$E$377:$G$725,3,FALSE)</f>
        <v>0</v>
      </c>
      <c r="I505" s="18">
        <f>VLOOKUP(F505,'[1]2010'!$E$396:$G$776,3,FALSE)</f>
        <v>0</v>
      </c>
      <c r="J505" s="18">
        <f>VLOOKUP(F505,'[1]2011'!$F$393:$H$771,3,FALSE)</f>
        <v>0</v>
      </c>
      <c r="K505" s="18">
        <f>VLOOKUP(F505,'[1]2012'!$E$418:$H$815,3,FALSE)</f>
        <v>0</v>
      </c>
      <c r="L505" s="18">
        <f>VLOOKUP(F505,'[1]2013'!$F$419:$H$824,3,FALSE)</f>
        <v>0</v>
      </c>
      <c r="M505" s="18">
        <f>VLOOKUP(F505,'[1]2014'!$F$417:$K$819,6,FALSE)</f>
        <v>0</v>
      </c>
      <c r="N505" s="23">
        <f>VLOOKUP(F505,'[1]2015-2016'!$F$421:$J$826,5,FALSE)</f>
        <v>0</v>
      </c>
      <c r="O505" s="15">
        <f>VLOOKUP(F505,'[1]2015-2016'!$F$420:$M$825,8,FALSE)</f>
        <v>0</v>
      </c>
      <c r="T505" s="32">
        <v>0</v>
      </c>
      <c r="U505" s="1">
        <f t="shared" si="142"/>
        <v>0</v>
      </c>
      <c r="V505" s="33">
        <v>0</v>
      </c>
      <c r="W505" s="1">
        <f t="shared" si="144"/>
        <v>0</v>
      </c>
    </row>
    <row r="506" spans="1:23" outlineLevel="4">
      <c r="A506" s="1" t="e">
        <f t="shared" si="140"/>
        <v>#REF!</v>
      </c>
      <c r="B506" s="16"/>
      <c r="C506" s="17"/>
      <c r="D506" s="17"/>
      <c r="E506" s="18"/>
      <c r="F506" s="31" t="s">
        <v>918</v>
      </c>
      <c r="G506" s="35" t="s">
        <v>919</v>
      </c>
      <c r="H506" s="18">
        <f>VLOOKUP(F506,'[1]2009'!$E$377:$G$725,3,FALSE)</f>
        <v>0</v>
      </c>
      <c r="I506" s="18">
        <f>VLOOKUP(F506,'[1]2010'!$E$396:$G$776,3,FALSE)</f>
        <v>0</v>
      </c>
      <c r="J506" s="18">
        <f>VLOOKUP(F506,'[1]2011'!$F$393:$H$771,3,FALSE)</f>
        <v>0</v>
      </c>
      <c r="K506" s="18">
        <f>VLOOKUP(F506,'[1]2012'!$E$418:$H$815,3,FALSE)</f>
        <v>0</v>
      </c>
      <c r="L506" s="18">
        <f>VLOOKUP(F506,'[1]2013'!$F$419:$H$824,3,FALSE)</f>
        <v>0</v>
      </c>
      <c r="M506" s="18">
        <f>VLOOKUP(F506,'[1]2014'!$F$417:$K$819,6,FALSE)</f>
        <v>0</v>
      </c>
      <c r="N506" s="23">
        <f>VLOOKUP(F506,'[1]2015-2016'!$F$421:$J$826,5,FALSE)</f>
        <v>0</v>
      </c>
      <c r="O506" s="15">
        <f>VLOOKUP(F506,'[1]2015-2016'!$F$420:$M$825,8,FALSE)</f>
        <v>0</v>
      </c>
      <c r="T506" s="32">
        <v>0</v>
      </c>
      <c r="U506" s="1">
        <f t="shared" si="142"/>
        <v>0</v>
      </c>
      <c r="V506" s="33">
        <v>0</v>
      </c>
      <c r="W506" s="1">
        <f t="shared" si="144"/>
        <v>0</v>
      </c>
    </row>
    <row r="507" spans="1:23" outlineLevel="4">
      <c r="A507" s="1" t="e">
        <f t="shared" si="140"/>
        <v>#REF!</v>
      </c>
      <c r="B507" s="16"/>
      <c r="C507" s="17"/>
      <c r="D507" s="17"/>
      <c r="E507" s="18"/>
      <c r="F507" s="31" t="s">
        <v>920</v>
      </c>
      <c r="G507" s="35" t="s">
        <v>921</v>
      </c>
      <c r="H507" s="18">
        <f>VLOOKUP(F507,'[1]2009'!$E$377:$G$725,3,FALSE)</f>
        <v>0</v>
      </c>
      <c r="I507" s="18">
        <f>VLOOKUP(F507,'[1]2010'!$E$396:$G$776,3,FALSE)</f>
        <v>0</v>
      </c>
      <c r="J507" s="18">
        <f>VLOOKUP(F507,'[1]2011'!$F$393:$H$771,3,FALSE)</f>
        <v>0</v>
      </c>
      <c r="K507" s="18">
        <f>VLOOKUP(F507,'[1]2012'!$E$418:$H$815,3,FALSE)</f>
        <v>0</v>
      </c>
      <c r="L507" s="18">
        <f>VLOOKUP(F507,'[1]2013'!$F$419:$H$824,3,FALSE)</f>
        <v>0</v>
      </c>
      <c r="M507" s="18">
        <f>VLOOKUP(F507,'[1]2014'!$F$417:$K$819,6,FALSE)</f>
        <v>0</v>
      </c>
      <c r="N507" s="23">
        <f>VLOOKUP(F507,'[1]2015-2016'!$F$421:$J$826,5,FALSE)</f>
        <v>0</v>
      </c>
      <c r="O507" s="15">
        <f>VLOOKUP(F507,'[1]2015-2016'!$F$420:$M$825,8,FALSE)</f>
        <v>0</v>
      </c>
      <c r="T507" s="32">
        <v>0</v>
      </c>
      <c r="U507" s="1">
        <f t="shared" si="142"/>
        <v>0</v>
      </c>
      <c r="V507" s="33">
        <v>0</v>
      </c>
      <c r="W507" s="1">
        <f t="shared" si="144"/>
        <v>0</v>
      </c>
    </row>
    <row r="508" spans="1:23" outlineLevel="4">
      <c r="A508" s="1" t="e">
        <f t="shared" si="140"/>
        <v>#REF!</v>
      </c>
      <c r="B508" s="16"/>
      <c r="C508" s="17"/>
      <c r="D508" s="17"/>
      <c r="E508" s="18"/>
      <c r="F508" s="31" t="s">
        <v>922</v>
      </c>
      <c r="G508" s="35" t="s">
        <v>923</v>
      </c>
      <c r="H508" s="18">
        <f>VLOOKUP(F508,'[1]2009'!$E$377:$G$725,3,FALSE)</f>
        <v>0</v>
      </c>
      <c r="I508" s="18">
        <f>VLOOKUP(F508,'[1]2010'!$E$396:$G$776,3,FALSE)</f>
        <v>0</v>
      </c>
      <c r="J508" s="18">
        <f>VLOOKUP(F508,'[1]2011'!$F$393:$H$771,3,FALSE)</f>
        <v>0</v>
      </c>
      <c r="K508" s="18">
        <f>VLOOKUP(F508,'[1]2012'!$E$418:$H$815,3,FALSE)</f>
        <v>0</v>
      </c>
      <c r="L508" s="18">
        <f>VLOOKUP(F508,'[1]2013'!$F$419:$H$824,3,FALSE)</f>
        <v>0</v>
      </c>
      <c r="M508" s="18">
        <f>VLOOKUP(F508,'[1]2014'!$F$417:$K$819,6,FALSE)</f>
        <v>0</v>
      </c>
      <c r="N508" s="23">
        <f>VLOOKUP(F508,'[1]2015-2016'!$F$421:$J$826,5,FALSE)</f>
        <v>0</v>
      </c>
      <c r="O508" s="15">
        <f>VLOOKUP(F508,'[1]2015-2016'!$F$420:$M$825,8,FALSE)</f>
        <v>0</v>
      </c>
      <c r="T508" s="32">
        <v>0</v>
      </c>
      <c r="U508" s="1">
        <f t="shared" si="142"/>
        <v>0</v>
      </c>
      <c r="V508" s="33">
        <v>0</v>
      </c>
      <c r="W508" s="1">
        <f t="shared" si="144"/>
        <v>0</v>
      </c>
    </row>
    <row r="509" spans="1:23" outlineLevel="4">
      <c r="A509" s="1" t="e">
        <f t="shared" si="140"/>
        <v>#REF!</v>
      </c>
      <c r="B509" s="16"/>
      <c r="C509" s="17"/>
      <c r="D509" s="17"/>
      <c r="E509" s="18"/>
      <c r="F509" s="31" t="s">
        <v>924</v>
      </c>
      <c r="G509" s="35" t="s">
        <v>925</v>
      </c>
      <c r="H509" s="18">
        <f>VLOOKUP(F509,'[1]2009'!$E$377:$G$725,3,FALSE)</f>
        <v>0</v>
      </c>
      <c r="I509" s="18">
        <f>VLOOKUP(F509,'[1]2010'!$E$396:$G$776,3,FALSE)</f>
        <v>0</v>
      </c>
      <c r="J509" s="18">
        <f>VLOOKUP(F509,'[1]2011'!$F$393:$H$771,3,FALSE)</f>
        <v>0</v>
      </c>
      <c r="K509" s="18">
        <f>VLOOKUP(F509,'[1]2012'!$E$418:$H$815,3,FALSE)</f>
        <v>23887</v>
      </c>
      <c r="L509" s="18">
        <f>VLOOKUP(F509,'[1]2013'!$F$419:$H$824,3,FALSE)</f>
        <v>3270</v>
      </c>
      <c r="M509" s="18">
        <f>VLOOKUP(F509,'[1]2014'!$F$417:$K$819,6,FALSE)</f>
        <v>20155</v>
      </c>
      <c r="N509" s="23">
        <f>VLOOKUP(F509,'[1]2015-2016'!$F$421:$J$826,5,FALSE)</f>
        <v>37709</v>
      </c>
      <c r="O509" s="15">
        <f>VLOOKUP(F509,'[1]2015-2016'!$F$420:$M$825,8,FALSE)</f>
        <v>39141.942000000003</v>
      </c>
      <c r="T509" s="32">
        <v>30826766</v>
      </c>
      <c r="U509" s="1">
        <f t="shared" si="142"/>
        <v>30826.766</v>
      </c>
      <c r="V509" s="33">
        <v>3368365.6</v>
      </c>
      <c r="W509" s="1">
        <f t="shared" si="144"/>
        <v>3368.3656000000001</v>
      </c>
    </row>
    <row r="510" spans="1:23" outlineLevel="4">
      <c r="A510" s="1" t="e">
        <f t="shared" si="140"/>
        <v>#REF!</v>
      </c>
      <c r="B510" s="16"/>
      <c r="C510" s="17"/>
      <c r="D510" s="17"/>
      <c r="E510" s="18"/>
      <c r="F510" s="31" t="s">
        <v>926</v>
      </c>
      <c r="G510" s="35" t="s">
        <v>927</v>
      </c>
      <c r="H510" s="18">
        <f>VLOOKUP(F510,'[1]2009'!$E$377:$G$725,3,FALSE)</f>
        <v>0</v>
      </c>
      <c r="I510" s="18">
        <f>VLOOKUP(F510,'[1]2010'!$E$396:$G$776,3,FALSE)</f>
        <v>0</v>
      </c>
      <c r="J510" s="18">
        <f>VLOOKUP(F510,'[1]2011'!$F$393:$H$771,3,FALSE)</f>
        <v>0</v>
      </c>
      <c r="K510" s="18">
        <f>VLOOKUP(F510,'[1]2012'!$E$418:$H$815,3,FALSE)</f>
        <v>0</v>
      </c>
      <c r="L510" s="18">
        <f>VLOOKUP(F510,'[1]2013'!$F$419:$H$824,3,FALSE)</f>
        <v>0</v>
      </c>
      <c r="M510" s="18">
        <f>VLOOKUP(F510,'[1]2014'!$F$417:$K$819,6,FALSE)</f>
        <v>0</v>
      </c>
      <c r="N510" s="23">
        <f>VLOOKUP(F510,'[1]2015-2016'!$F$421:$J$826,5,FALSE)</f>
        <v>0</v>
      </c>
      <c r="O510" s="15">
        <f>VLOOKUP(F510,'[1]2015-2016'!$F$420:$M$825,8,FALSE)</f>
        <v>0</v>
      </c>
      <c r="T510" s="32">
        <v>0</v>
      </c>
      <c r="U510" s="1">
        <f t="shared" si="142"/>
        <v>0</v>
      </c>
      <c r="V510" s="33">
        <v>0</v>
      </c>
      <c r="W510" s="1">
        <f t="shared" si="144"/>
        <v>0</v>
      </c>
    </row>
    <row r="511" spans="1:23" outlineLevel="4">
      <c r="A511" s="1" t="e">
        <f t="shared" si="140"/>
        <v>#REF!</v>
      </c>
      <c r="B511" s="16"/>
      <c r="C511" s="17"/>
      <c r="D511" s="17"/>
      <c r="E511" s="18"/>
      <c r="F511" s="31" t="s">
        <v>928</v>
      </c>
      <c r="G511" s="35" t="s">
        <v>929</v>
      </c>
      <c r="H511" s="18">
        <f>VLOOKUP(F511,'[1]2009'!$E$377:$G$725,3,FALSE)</f>
        <v>0</v>
      </c>
      <c r="I511" s="18">
        <f>VLOOKUP(F511,'[1]2010'!$E$396:$G$776,3,FALSE)</f>
        <v>137</v>
      </c>
      <c r="J511" s="18">
        <f>VLOOKUP(F511,'[1]2011'!$F$393:$H$771,3,FALSE)</f>
        <v>164</v>
      </c>
      <c r="K511" s="18">
        <f>VLOOKUP(F511,'[1]2012'!$E$418:$H$815,3,FALSE)</f>
        <v>0</v>
      </c>
      <c r="L511" s="18">
        <f>VLOOKUP(F511,'[1]2013'!$F$419:$H$824,3,FALSE)</f>
        <v>0</v>
      </c>
      <c r="M511" s="18">
        <f>VLOOKUP(F511,'[1]2014'!$F$417:$K$819,6,FALSE)</f>
        <v>0</v>
      </c>
      <c r="N511" s="23">
        <f>VLOOKUP(F511,'[1]2015-2016'!$F$421:$J$826,5,FALSE)</f>
        <v>0</v>
      </c>
      <c r="O511" s="15">
        <f>VLOOKUP(F511,'[1]2015-2016'!$F$420:$M$825,8,FALSE)</f>
        <v>0</v>
      </c>
      <c r="T511" s="32">
        <v>0</v>
      </c>
      <c r="U511" s="1">
        <f t="shared" si="142"/>
        <v>0</v>
      </c>
      <c r="V511" s="33">
        <v>0</v>
      </c>
      <c r="W511" s="1">
        <f t="shared" si="144"/>
        <v>0</v>
      </c>
    </row>
    <row r="512" spans="1:23" outlineLevel="4">
      <c r="A512" s="1" t="e">
        <f t="shared" si="140"/>
        <v>#REF!</v>
      </c>
      <c r="B512" s="16"/>
      <c r="C512" s="17"/>
      <c r="D512" s="17"/>
      <c r="E512" s="18"/>
      <c r="F512" s="31" t="s">
        <v>930</v>
      </c>
      <c r="G512" s="43" t="s">
        <v>931</v>
      </c>
      <c r="H512" s="18">
        <f>VLOOKUP(F512,'[1]2009'!$E$377:$G$725,3,FALSE)</f>
        <v>0</v>
      </c>
      <c r="I512" s="18">
        <f>VLOOKUP(F512,'[1]2010'!$E$396:$G$776,3,FALSE)</f>
        <v>0</v>
      </c>
      <c r="J512" s="18">
        <f>VLOOKUP(F512,'[1]2011'!$F$393:$H$771,3,FALSE)</f>
        <v>0</v>
      </c>
      <c r="K512" s="18">
        <f>VLOOKUP(F512,'[1]2012'!$E$418:$H$815,3,FALSE)</f>
        <v>0</v>
      </c>
      <c r="L512" s="18">
        <f>VLOOKUP(F512,'[1]2013'!$F$419:$H$824,3,FALSE)</f>
        <v>0</v>
      </c>
      <c r="M512" s="18">
        <f>VLOOKUP(F512,'[1]2014'!$F$417:$K$819,6,FALSE)</f>
        <v>0</v>
      </c>
      <c r="N512" s="23">
        <f>VLOOKUP(F512,'[1]2015-2016'!$F$421:$J$826,5,FALSE)</f>
        <v>0</v>
      </c>
      <c r="O512" s="15">
        <f>VLOOKUP(F512,'[1]2015-2016'!$F$420:$M$825,8,FALSE)</f>
        <v>0</v>
      </c>
      <c r="T512" s="32">
        <v>0</v>
      </c>
      <c r="U512" s="1">
        <f t="shared" si="142"/>
        <v>0</v>
      </c>
      <c r="V512" s="33">
        <v>0</v>
      </c>
      <c r="W512" s="1">
        <f t="shared" si="144"/>
        <v>0</v>
      </c>
    </row>
    <row r="513" spans="1:23" outlineLevel="4">
      <c r="A513" s="1" t="e">
        <f t="shared" si="140"/>
        <v>#REF!</v>
      </c>
      <c r="B513" s="16"/>
      <c r="C513" s="17"/>
      <c r="D513" s="17"/>
      <c r="E513" s="18"/>
      <c r="F513" s="31" t="s">
        <v>932</v>
      </c>
      <c r="G513" s="43" t="s">
        <v>933</v>
      </c>
      <c r="H513" s="18">
        <f>VLOOKUP(F513,'[1]2009'!$E$377:$G$725,3,FALSE)</f>
        <v>0</v>
      </c>
      <c r="I513" s="18">
        <f>VLOOKUP(F513,'[1]2010'!$E$396:$G$776,3,FALSE)</f>
        <v>0</v>
      </c>
      <c r="J513" s="18">
        <f>VLOOKUP(F513,'[1]2011'!$F$393:$H$771,3,FALSE)</f>
        <v>0</v>
      </c>
      <c r="K513" s="18">
        <f>VLOOKUP(F513,'[1]2012'!$E$418:$H$815,3,FALSE)</f>
        <v>0</v>
      </c>
      <c r="L513" s="18">
        <f>VLOOKUP(F513,'[1]2013'!$F$419:$H$824,3,FALSE)</f>
        <v>0</v>
      </c>
      <c r="M513" s="18">
        <f>VLOOKUP(F513,'[1]2014'!$F$417:$K$819,6,FALSE)</f>
        <v>0</v>
      </c>
      <c r="N513" s="23">
        <f>VLOOKUP(F513,'[1]2015-2016'!$F$421:$J$826,5,FALSE)</f>
        <v>0</v>
      </c>
      <c r="O513" s="15">
        <f>VLOOKUP(F513,'[1]2015-2016'!$F$420:$M$825,8,FALSE)</f>
        <v>0</v>
      </c>
      <c r="T513" s="32">
        <v>0</v>
      </c>
      <c r="U513" s="1">
        <f t="shared" si="142"/>
        <v>0</v>
      </c>
      <c r="V513" s="33">
        <v>0</v>
      </c>
      <c r="W513" s="1">
        <f t="shared" si="144"/>
        <v>0</v>
      </c>
    </row>
    <row r="514" spans="1:23" outlineLevel="5">
      <c r="A514" s="1" t="e">
        <f t="shared" si="140"/>
        <v>#REF!</v>
      </c>
      <c r="B514" s="16"/>
      <c r="C514" s="17"/>
      <c r="D514" s="17"/>
      <c r="E514" s="18"/>
      <c r="F514" s="31" t="s">
        <v>934</v>
      </c>
      <c r="G514" s="43" t="s">
        <v>935</v>
      </c>
      <c r="H514" s="18">
        <f>VLOOKUP(F514,'[1]2009'!$E$377:$G$725,3,FALSE)</f>
        <v>0</v>
      </c>
      <c r="I514" s="18">
        <f>VLOOKUP(F514,'[1]2010'!$E$396:$G$776,3,FALSE)</f>
        <v>0</v>
      </c>
      <c r="J514" s="18">
        <f>VLOOKUP(F514,'[1]2011'!$F$393:$H$771,3,FALSE)</f>
        <v>0</v>
      </c>
      <c r="K514" s="18">
        <f>VLOOKUP(F514,'[1]2012'!$E$418:$H$815,3,FALSE)</f>
        <v>0</v>
      </c>
      <c r="L514" s="18">
        <f>VLOOKUP(F514,'[1]2013'!$F$419:$H$824,3,FALSE)</f>
        <v>0</v>
      </c>
      <c r="M514" s="18">
        <f>VLOOKUP(F514,'[1]2014'!$F$417:$K$819,6,FALSE)</f>
        <v>0</v>
      </c>
      <c r="N514" s="23">
        <f>VLOOKUP(F514,'[1]2015-2016'!$F$421:$J$826,5,FALSE)</f>
        <v>0</v>
      </c>
      <c r="O514" s="15">
        <f>VLOOKUP(F514,'[1]2015-2016'!$F$420:$M$825,8,FALSE)</f>
        <v>0</v>
      </c>
      <c r="T514" s="32">
        <v>0</v>
      </c>
      <c r="U514" s="1">
        <f t="shared" si="142"/>
        <v>0</v>
      </c>
      <c r="V514" s="33">
        <v>0</v>
      </c>
      <c r="W514" s="1">
        <f t="shared" si="144"/>
        <v>0</v>
      </c>
    </row>
    <row r="515" spans="1:23" outlineLevel="4">
      <c r="A515" s="1" t="e">
        <f t="shared" si="140"/>
        <v>#REF!</v>
      </c>
      <c r="B515" s="16"/>
      <c r="C515" s="17"/>
      <c r="D515" s="17"/>
      <c r="E515" s="18"/>
      <c r="F515" s="31" t="s">
        <v>936</v>
      </c>
      <c r="G515" s="43" t="s">
        <v>937</v>
      </c>
      <c r="H515" s="18">
        <f>VLOOKUP(F515,'[1]2009'!$E$377:$G$725,3,FALSE)</f>
        <v>0</v>
      </c>
      <c r="I515" s="18">
        <f>VLOOKUP(F515,'[1]2010'!$E$396:$G$776,3,FALSE)</f>
        <v>0</v>
      </c>
      <c r="J515" s="18">
        <f>VLOOKUP(F515,'[1]2011'!$F$393:$H$771,3,FALSE)</f>
        <v>0</v>
      </c>
      <c r="K515" s="18">
        <f>VLOOKUP(F515,'[1]2012'!$E$418:$H$815,3,FALSE)</f>
        <v>0</v>
      </c>
      <c r="L515" s="18">
        <f>VLOOKUP(F515,'[1]2013'!$F$419:$H$824,3,FALSE)</f>
        <v>0</v>
      </c>
      <c r="M515" s="18">
        <f>VLOOKUP(F515,'[1]2014'!$F$417:$K$819,6,FALSE)</f>
        <v>0</v>
      </c>
      <c r="N515" s="23">
        <f>VLOOKUP(F515,'[1]2015-2016'!$F$421:$J$826,5,FALSE)</f>
        <v>0</v>
      </c>
      <c r="O515" s="15">
        <f>VLOOKUP(F515,'[1]2015-2016'!$F$420:$M$825,8,FALSE)</f>
        <v>0</v>
      </c>
      <c r="T515" s="32">
        <v>0</v>
      </c>
      <c r="U515" s="1">
        <f t="shared" si="142"/>
        <v>0</v>
      </c>
      <c r="V515" s="33">
        <v>0</v>
      </c>
      <c r="W515" s="1">
        <f t="shared" si="144"/>
        <v>0</v>
      </c>
    </row>
    <row r="516" spans="1:23" outlineLevel="3">
      <c r="A516" s="1" t="e">
        <f t="shared" si="140"/>
        <v>#REF!</v>
      </c>
      <c r="B516" s="16"/>
      <c r="C516" s="17"/>
      <c r="D516" s="17"/>
      <c r="E516" s="42" t="s">
        <v>938</v>
      </c>
      <c r="F516" s="17"/>
      <c r="G516" s="53"/>
      <c r="H516" s="18">
        <f t="shared" ref="H516:O516" si="152">SUM(H517:H520)</f>
        <v>732021.02400000009</v>
      </c>
      <c r="I516" s="18">
        <f t="shared" si="152"/>
        <v>827167</v>
      </c>
      <c r="J516" s="18">
        <f t="shared" si="152"/>
        <v>844116</v>
      </c>
      <c r="K516" s="18">
        <f t="shared" si="152"/>
        <v>1021115</v>
      </c>
      <c r="L516" s="18">
        <f t="shared" si="152"/>
        <v>1349996</v>
      </c>
      <c r="M516" s="18">
        <f t="shared" si="152"/>
        <v>789042</v>
      </c>
      <c r="N516" s="18">
        <f t="shared" si="152"/>
        <v>592547</v>
      </c>
      <c r="O516" s="45">
        <f t="shared" si="152"/>
        <v>615063.78600000008</v>
      </c>
      <c r="T516" s="39">
        <f>SUM(T517:T520)</f>
        <v>417589862</v>
      </c>
      <c r="U516" s="1">
        <f t="shared" si="142"/>
        <v>417589.86200000002</v>
      </c>
      <c r="V516" s="40">
        <f t="shared" ref="V516" si="153">SUM(V517:V520)</f>
        <v>104634652.2</v>
      </c>
      <c r="W516" s="1">
        <f t="shared" si="144"/>
        <v>104634.6522</v>
      </c>
    </row>
    <row r="517" spans="1:23" outlineLevel="4">
      <c r="A517" s="1" t="e">
        <f t="shared" si="140"/>
        <v>#REF!</v>
      </c>
      <c r="B517" s="16"/>
      <c r="C517" s="17"/>
      <c r="D517" s="17"/>
      <c r="E517" s="46"/>
      <c r="F517" s="31" t="s">
        <v>939</v>
      </c>
      <c r="G517" s="44" t="s">
        <v>940</v>
      </c>
      <c r="H517" s="18">
        <f>VLOOKUP(F517,'[1]2009'!$E$377:$G$725,3,FALSE)</f>
        <v>637169.00800000003</v>
      </c>
      <c r="I517" s="18">
        <f>VLOOKUP(F517,'[1]2010'!$E$396:$G$776,3,FALSE)</f>
        <v>738455</v>
      </c>
      <c r="J517" s="18">
        <f>VLOOKUP(F517,'[1]2011'!$F$393:$H$771,3,FALSE)</f>
        <v>758445</v>
      </c>
      <c r="K517" s="18">
        <f>VLOOKUP(F517,'[1]2012'!$E$418:$H$815,3,FALSE)</f>
        <v>943229</v>
      </c>
      <c r="L517" s="18">
        <f>VLOOKUP(F517,'[1]2013'!$F$419:$H$824,3,FALSE)</f>
        <v>1276443</v>
      </c>
      <c r="M517" s="18">
        <f>VLOOKUP(F517,'[1]2014'!$F$417:$K$819,6,FALSE)</f>
        <v>704445</v>
      </c>
      <c r="N517" s="23">
        <f>VLOOKUP(F517,'[1]2015-2016'!$F$421:$J$826,5,FALSE)</f>
        <v>454169</v>
      </c>
      <c r="O517" s="15">
        <f>VLOOKUP(F517,'[1]2015-2016'!$F$420:$M$825,8,FALSE)</f>
        <v>471427.42200000002</v>
      </c>
      <c r="T517" s="32">
        <v>308231004</v>
      </c>
      <c r="U517" s="1">
        <f t="shared" si="142"/>
        <v>308231.00400000002</v>
      </c>
      <c r="V517" s="33">
        <v>85536241.400000006</v>
      </c>
      <c r="W517" s="1">
        <f t="shared" si="144"/>
        <v>85536.241399999999</v>
      </c>
    </row>
    <row r="518" spans="1:23" outlineLevel="4">
      <c r="A518" s="1" t="e">
        <f t="shared" si="140"/>
        <v>#REF!</v>
      </c>
      <c r="B518" s="16"/>
      <c r="C518" s="17"/>
      <c r="D518" s="17"/>
      <c r="E518" s="46"/>
      <c r="F518" s="31" t="s">
        <v>941</v>
      </c>
      <c r="G518" s="44" t="s">
        <v>942</v>
      </c>
      <c r="H518" s="18">
        <f>VLOOKUP(F518,'[1]2009'!$E$377:$G$725,3,FALSE)</f>
        <v>74199.356</v>
      </c>
      <c r="I518" s="18">
        <f>VLOOKUP(F518,'[1]2010'!$E$396:$G$776,3,FALSE)</f>
        <v>62840</v>
      </c>
      <c r="J518" s="18">
        <f>VLOOKUP(F518,'[1]2011'!$F$393:$H$771,3,FALSE)</f>
        <v>63656</v>
      </c>
      <c r="K518" s="18">
        <f>VLOOKUP(F518,'[1]2012'!$E$418:$H$815,3,FALSE)</f>
        <v>66395</v>
      </c>
      <c r="L518" s="18">
        <f>VLOOKUP(F518,'[1]2013'!$F$419:$H$824,3,FALSE)</f>
        <v>61339</v>
      </c>
      <c r="M518" s="18">
        <f>VLOOKUP(F518,'[1]2014'!$F$417:$K$819,6,FALSE)</f>
        <v>74141</v>
      </c>
      <c r="N518" s="23">
        <f>VLOOKUP(F518,'[1]2015-2016'!$F$421:$J$826,5,FALSE)</f>
        <v>128379</v>
      </c>
      <c r="O518" s="15">
        <f>VLOOKUP(F518,'[1]2015-2016'!$F$420:$M$825,8,FALSE)</f>
        <v>133257.402</v>
      </c>
      <c r="T518" s="32">
        <v>101971967</v>
      </c>
      <c r="U518" s="1">
        <f t="shared" si="142"/>
        <v>101971.967</v>
      </c>
      <c r="V518" s="33">
        <v>18200921.699999999</v>
      </c>
      <c r="W518" s="1">
        <f t="shared" si="144"/>
        <v>18200.921699999999</v>
      </c>
    </row>
    <row r="519" spans="1:23" outlineLevel="4">
      <c r="A519" s="1" t="e">
        <f t="shared" si="140"/>
        <v>#REF!</v>
      </c>
      <c r="B519" s="16"/>
      <c r="C519" s="17"/>
      <c r="D519" s="17"/>
      <c r="E519" s="46"/>
      <c r="F519" s="31" t="s">
        <v>943</v>
      </c>
      <c r="G519" s="35" t="s">
        <v>944</v>
      </c>
      <c r="H519" s="18">
        <f>VLOOKUP(F519,'[1]2009'!$E$377:$G$725,3,FALSE)</f>
        <v>20652.66</v>
      </c>
      <c r="I519" s="18">
        <f>VLOOKUP(F519,'[1]2010'!$E$396:$G$776,3,FALSE)</f>
        <v>25829</v>
      </c>
      <c r="J519" s="18">
        <f>VLOOKUP(F519,'[1]2011'!$F$393:$H$771,3,FALSE)</f>
        <v>21963</v>
      </c>
      <c r="K519" s="18">
        <f>VLOOKUP(F519,'[1]2012'!$E$418:$H$815,3,FALSE)</f>
        <v>11491</v>
      </c>
      <c r="L519" s="18">
        <f>VLOOKUP(F519,'[1]2013'!$F$419:$H$824,3,FALSE)</f>
        <v>12214</v>
      </c>
      <c r="M519" s="18">
        <f>VLOOKUP(F519,'[1]2014'!$F$417:$K$819,6,FALSE)</f>
        <v>10452</v>
      </c>
      <c r="N519" s="23">
        <f>VLOOKUP(F519,'[1]2015-2016'!$F$421:$J$826,5,FALSE)</f>
        <v>9999</v>
      </c>
      <c r="O519" s="15">
        <f>VLOOKUP(F519,'[1]2015-2016'!$F$420:$M$825,8,FALSE)</f>
        <v>10378.962</v>
      </c>
      <c r="T519" s="32">
        <v>7386891</v>
      </c>
      <c r="U519" s="1">
        <f t="shared" si="142"/>
        <v>7386.8909999999996</v>
      </c>
      <c r="V519" s="33">
        <v>897489.1</v>
      </c>
      <c r="W519" s="1">
        <f t="shared" si="144"/>
        <v>897.48910000000001</v>
      </c>
    </row>
    <row r="520" spans="1:23" outlineLevel="4">
      <c r="A520" s="1" t="e">
        <f t="shared" si="140"/>
        <v>#REF!</v>
      </c>
      <c r="B520" s="16"/>
      <c r="C520" s="17"/>
      <c r="D520" s="17"/>
      <c r="E520" s="46"/>
      <c r="F520" s="31" t="s">
        <v>945</v>
      </c>
      <c r="G520" s="35" t="s">
        <v>946</v>
      </c>
      <c r="H520" s="18">
        <f>VLOOKUP(F520,'[1]2009'!$E$377:$G$725,3,FALSE)</f>
        <v>0</v>
      </c>
      <c r="I520" s="18">
        <f>VLOOKUP(F520,'[1]2010'!$E$396:$G$776,3,FALSE)</f>
        <v>43</v>
      </c>
      <c r="J520" s="18">
        <f>VLOOKUP(F520,'[1]2011'!$F$393:$H$771,3,FALSE)</f>
        <v>52</v>
      </c>
      <c r="K520" s="18">
        <f>VLOOKUP(F520,'[1]2012'!$E$418:$H$815,3,FALSE)</f>
        <v>0</v>
      </c>
      <c r="L520" s="18">
        <f>VLOOKUP(F520,'[1]2013'!$F$419:$H$824,3,FALSE)</f>
        <v>0</v>
      </c>
      <c r="M520" s="18">
        <f>VLOOKUP(F520,'[1]2014'!$F$417:$K$819,6,FALSE)</f>
        <v>4</v>
      </c>
      <c r="N520" s="23">
        <f>VLOOKUP(F520,'[1]2015-2016'!$F$421:$J$826,5,FALSE)</f>
        <v>0</v>
      </c>
      <c r="O520" s="15">
        <f>VLOOKUP(F520,'[1]2015-2016'!$F$420:$M$825,8,FALSE)</f>
        <v>0</v>
      </c>
      <c r="T520" s="32">
        <v>0</v>
      </c>
      <c r="U520" s="1">
        <f t="shared" si="142"/>
        <v>0</v>
      </c>
      <c r="V520" s="33">
        <v>0</v>
      </c>
      <c r="W520" s="1">
        <f t="shared" si="144"/>
        <v>0</v>
      </c>
    </row>
    <row r="521" spans="1:23" outlineLevel="3">
      <c r="A521" s="1" t="e">
        <f t="shared" ref="A521:A584" si="154">+A520+1</f>
        <v>#REF!</v>
      </c>
      <c r="B521" s="16"/>
      <c r="C521" s="17"/>
      <c r="D521" s="17"/>
      <c r="E521" s="42" t="s">
        <v>947</v>
      </c>
      <c r="F521" s="17"/>
      <c r="G521" s="53"/>
      <c r="H521" s="18">
        <f t="shared" ref="H521:O521" si="155">SUM(H522:H568)</f>
        <v>1253913.2760000001</v>
      </c>
      <c r="I521" s="18">
        <f t="shared" si="155"/>
        <v>1289394</v>
      </c>
      <c r="J521" s="18">
        <f t="shared" si="155"/>
        <v>1151341</v>
      </c>
      <c r="K521" s="18">
        <f t="shared" si="155"/>
        <v>1072120</v>
      </c>
      <c r="L521" s="18">
        <f t="shared" si="155"/>
        <v>1021283</v>
      </c>
      <c r="M521" s="18">
        <f t="shared" si="155"/>
        <v>1291189</v>
      </c>
      <c r="N521" s="18">
        <f t="shared" si="155"/>
        <v>1365381</v>
      </c>
      <c r="O521" s="45">
        <f t="shared" si="155"/>
        <v>1417265.4779999999</v>
      </c>
      <c r="T521" s="39">
        <f>SUM(T522:T568)</f>
        <v>948944576</v>
      </c>
      <c r="U521" s="1">
        <f t="shared" si="142"/>
        <v>948944.576</v>
      </c>
      <c r="V521" s="40">
        <f t="shared" ref="V521" si="156">SUM(V522:V568)</f>
        <v>256555383.59999996</v>
      </c>
      <c r="W521" s="1">
        <f t="shared" si="144"/>
        <v>256555.38359999997</v>
      </c>
    </row>
    <row r="522" spans="1:23" outlineLevel="5">
      <c r="A522" s="1" t="e">
        <f t="shared" si="154"/>
        <v>#REF!</v>
      </c>
      <c r="B522" s="16"/>
      <c r="C522" s="17"/>
      <c r="D522" s="17"/>
      <c r="E522" s="18"/>
      <c r="F522" s="31" t="s">
        <v>948</v>
      </c>
      <c r="G522" s="35" t="s">
        <v>949</v>
      </c>
      <c r="H522" s="18">
        <f>VLOOKUP(F522,'[1]2009'!$E$377:$G$725,3,FALSE)</f>
        <v>0</v>
      </c>
      <c r="I522" s="18">
        <f>VLOOKUP(F522,'[1]2010'!$E$396:$G$776,3,FALSE)</f>
        <v>0</v>
      </c>
      <c r="J522" s="18">
        <f>VLOOKUP(F522,'[1]2011'!$F$393:$H$771,3,FALSE)</f>
        <v>0</v>
      </c>
      <c r="K522" s="18">
        <f>VLOOKUP(F522,'[1]2012'!$E$418:$H$815,3,FALSE)</f>
        <v>0</v>
      </c>
      <c r="L522" s="18">
        <f>VLOOKUP(F522,'[1]2013'!$F$419:$H$824,3,FALSE)</f>
        <v>0</v>
      </c>
      <c r="M522" s="18">
        <f>VLOOKUP(F522,'[1]2014'!$F$417:$K$819,6,FALSE)</f>
        <v>0</v>
      </c>
      <c r="N522" s="23">
        <f>VLOOKUP(F522,'[1]2015-2016'!$F$421:$J$826,5,FALSE)</f>
        <v>0</v>
      </c>
      <c r="O522" s="15">
        <f>VLOOKUP(F522,'[1]2015-2016'!$F$420:$M$825,8,FALSE)</f>
        <v>0</v>
      </c>
      <c r="T522" s="32">
        <v>0</v>
      </c>
      <c r="U522" s="1">
        <f t="shared" si="142"/>
        <v>0</v>
      </c>
      <c r="V522" s="33">
        <v>0</v>
      </c>
      <c r="W522" s="1">
        <f t="shared" si="144"/>
        <v>0</v>
      </c>
    </row>
    <row r="523" spans="1:23" outlineLevel="5" collapsed="1">
      <c r="A523" s="1" t="e">
        <f t="shared" si="154"/>
        <v>#REF!</v>
      </c>
      <c r="B523" s="16"/>
      <c r="C523" s="17"/>
      <c r="D523" s="17"/>
      <c r="E523" s="18"/>
      <c r="F523" s="31"/>
      <c r="G523" s="35" t="s">
        <v>950</v>
      </c>
      <c r="H523" s="18">
        <v>0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23">
        <v>0</v>
      </c>
      <c r="O523" s="15">
        <v>0</v>
      </c>
      <c r="T523" s="32">
        <v>0</v>
      </c>
      <c r="U523" s="1">
        <f t="shared" ref="U523:U586" si="157">T523/1000</f>
        <v>0</v>
      </c>
      <c r="V523" s="33">
        <v>0</v>
      </c>
      <c r="W523" s="1">
        <f t="shared" ref="W523:W586" si="158">V523/1000</f>
        <v>0</v>
      </c>
    </row>
    <row r="524" spans="1:23" outlineLevel="5" collapsed="1">
      <c r="A524" s="1" t="e">
        <f t="shared" si="154"/>
        <v>#REF!</v>
      </c>
      <c r="B524" s="16"/>
      <c r="C524" s="17"/>
      <c r="D524" s="17"/>
      <c r="E524" s="18"/>
      <c r="F524" s="31" t="s">
        <v>951</v>
      </c>
      <c r="G524" s="35" t="s">
        <v>952</v>
      </c>
      <c r="H524" s="18">
        <f>VLOOKUP(F524,'[1]2009'!$E$377:$G$725,3,FALSE)</f>
        <v>0</v>
      </c>
      <c r="I524" s="18">
        <f>VLOOKUP(F524,'[1]2010'!$E$396:$G$776,3,FALSE)</f>
        <v>0</v>
      </c>
      <c r="J524" s="18">
        <f>VLOOKUP(F524,'[1]2011'!$F$393:$H$771,3,FALSE)</f>
        <v>0</v>
      </c>
      <c r="K524" s="18">
        <f>VLOOKUP(F524,'[1]2012'!$E$418:$H$815,3,FALSE)</f>
        <v>0</v>
      </c>
      <c r="L524" s="18">
        <f>VLOOKUP(F524,'[1]2013'!$F$419:$H$824,3,FALSE)</f>
        <v>0</v>
      </c>
      <c r="M524" s="18">
        <f>VLOOKUP(F524,'[1]2014'!$F$417:$K$819,6,FALSE)</f>
        <v>0</v>
      </c>
      <c r="N524" s="23">
        <f>VLOOKUP(F524,'[1]2015-2016'!$F$421:$J$826,5,FALSE)</f>
        <v>0</v>
      </c>
      <c r="O524" s="15">
        <f>VLOOKUP(F524,'[1]2015-2016'!$F$420:$M$825,8,FALSE)</f>
        <v>0</v>
      </c>
      <c r="T524" s="32">
        <v>0</v>
      </c>
      <c r="U524" s="1">
        <f t="shared" si="157"/>
        <v>0</v>
      </c>
      <c r="V524" s="33">
        <v>0</v>
      </c>
      <c r="W524" s="1">
        <f t="shared" si="158"/>
        <v>0</v>
      </c>
    </row>
    <row r="525" spans="1:23" outlineLevel="5">
      <c r="A525" s="1" t="e">
        <f t="shared" si="154"/>
        <v>#REF!</v>
      </c>
      <c r="B525" s="16"/>
      <c r="C525" s="17"/>
      <c r="D525" s="17"/>
      <c r="E525" s="18"/>
      <c r="F525" s="31" t="s">
        <v>953</v>
      </c>
      <c r="G525" s="42" t="s">
        <v>954</v>
      </c>
      <c r="H525" s="18">
        <v>0</v>
      </c>
      <c r="I525" s="18">
        <v>0</v>
      </c>
      <c r="J525" s="18">
        <v>0</v>
      </c>
      <c r="K525" s="18">
        <v>0</v>
      </c>
      <c r="L525" s="18">
        <v>0</v>
      </c>
      <c r="M525" s="18">
        <v>0</v>
      </c>
      <c r="N525" s="23">
        <v>0</v>
      </c>
      <c r="O525" s="15">
        <v>0</v>
      </c>
      <c r="T525" s="32">
        <v>0</v>
      </c>
      <c r="U525" s="1">
        <f t="shared" si="157"/>
        <v>0</v>
      </c>
      <c r="V525" s="33">
        <v>0</v>
      </c>
      <c r="W525" s="1">
        <f t="shared" si="158"/>
        <v>0</v>
      </c>
    </row>
    <row r="526" spans="1:23" outlineLevel="5">
      <c r="A526" s="1" t="e">
        <f t="shared" si="154"/>
        <v>#REF!</v>
      </c>
      <c r="B526" s="16"/>
      <c r="C526" s="17"/>
      <c r="D526" s="17"/>
      <c r="E526" s="18"/>
      <c r="F526" s="31" t="s">
        <v>955</v>
      </c>
      <c r="G526" s="35" t="s">
        <v>956</v>
      </c>
      <c r="H526" s="18">
        <f>VLOOKUP(F526,'[1]2009'!$E$377:$G$725,3,FALSE)</f>
        <v>0</v>
      </c>
      <c r="I526" s="18">
        <f>VLOOKUP(F526,'[1]2010'!$E$396:$G$776,3,FALSE)</f>
        <v>0</v>
      </c>
      <c r="J526" s="18">
        <f>VLOOKUP(F526,'[1]2011'!$F$393:$H$771,3,FALSE)</f>
        <v>0</v>
      </c>
      <c r="K526" s="18">
        <f>VLOOKUP(F526,'[1]2012'!$E$418:$H$815,3,FALSE)</f>
        <v>0</v>
      </c>
      <c r="L526" s="18">
        <f>VLOOKUP(F526,'[1]2013'!$F$419:$H$824,3,FALSE)</f>
        <v>0</v>
      </c>
      <c r="M526" s="18">
        <f>VLOOKUP(F526,'[1]2014'!$F$417:$K$819,6,FALSE)</f>
        <v>0</v>
      </c>
      <c r="N526" s="23">
        <f>VLOOKUP(F526,'[1]2015-2016'!$F$421:$J$826,5,FALSE)</f>
        <v>0</v>
      </c>
      <c r="O526" s="15">
        <f>VLOOKUP(F526,'[1]2015-2016'!$F$420:$M$825,8,FALSE)</f>
        <v>0</v>
      </c>
      <c r="T526" s="32">
        <v>0</v>
      </c>
      <c r="U526" s="1">
        <f t="shared" si="157"/>
        <v>0</v>
      </c>
      <c r="V526" s="33">
        <v>0</v>
      </c>
      <c r="W526" s="1">
        <f t="shared" si="158"/>
        <v>0</v>
      </c>
    </row>
    <row r="527" spans="1:23" outlineLevel="5">
      <c r="A527" s="1" t="e">
        <f t="shared" si="154"/>
        <v>#REF!</v>
      </c>
      <c r="B527" s="16"/>
      <c r="C527" s="17"/>
      <c r="D527" s="17"/>
      <c r="E527" s="18"/>
      <c r="F527" s="31" t="s">
        <v>957</v>
      </c>
      <c r="G527" s="35" t="s">
        <v>958</v>
      </c>
      <c r="H527" s="18">
        <f>VLOOKUP(F527,'[1]2009'!$E$377:$G$725,3,FALSE)</f>
        <v>0</v>
      </c>
      <c r="I527" s="18">
        <f>VLOOKUP(F527,'[1]2010'!$E$396:$G$776,3,FALSE)</f>
        <v>0</v>
      </c>
      <c r="J527" s="18">
        <f>VLOOKUP(F527,'[1]2011'!$F$393:$H$771,3,FALSE)</f>
        <v>0</v>
      </c>
      <c r="K527" s="18">
        <f>VLOOKUP(F527,'[1]2012'!$E$418:$H$815,3,FALSE)</f>
        <v>0</v>
      </c>
      <c r="L527" s="18">
        <f>VLOOKUP(F527,'[1]2013'!$F$419:$H$824,3,FALSE)</f>
        <v>0</v>
      </c>
      <c r="M527" s="18">
        <f>VLOOKUP(F527,'[1]2014'!$F$417:$K$819,6,FALSE)</f>
        <v>0</v>
      </c>
      <c r="N527" s="23">
        <f>VLOOKUP(F527,'[1]2015-2016'!$F$421:$J$826,5,FALSE)</f>
        <v>0</v>
      </c>
      <c r="O527" s="15">
        <f>VLOOKUP(F527,'[1]2015-2016'!$F$420:$M$825,8,FALSE)</f>
        <v>0</v>
      </c>
      <c r="T527" s="32">
        <v>0</v>
      </c>
      <c r="U527" s="1">
        <f t="shared" si="157"/>
        <v>0</v>
      </c>
      <c r="V527" s="33">
        <v>0</v>
      </c>
      <c r="W527" s="1">
        <f t="shared" si="158"/>
        <v>0</v>
      </c>
    </row>
    <row r="528" spans="1:23" outlineLevel="4">
      <c r="A528" s="1" t="e">
        <f t="shared" si="154"/>
        <v>#REF!</v>
      </c>
      <c r="B528" s="16"/>
      <c r="C528" s="17"/>
      <c r="D528" s="17"/>
      <c r="E528" s="18"/>
      <c r="F528" s="31" t="s">
        <v>959</v>
      </c>
      <c r="G528" s="44" t="s">
        <v>960</v>
      </c>
      <c r="H528" s="18">
        <f>VLOOKUP(F528,'[1]2009'!$E$377:$G$725,3,FALSE)</f>
        <v>95927.384000000005</v>
      </c>
      <c r="I528" s="18">
        <f>VLOOKUP(F528,'[1]2010'!$E$396:$G$776,3,FALSE)</f>
        <v>112709</v>
      </c>
      <c r="J528" s="18">
        <f>VLOOKUP(F528,'[1]2011'!$F$393:$H$771,3,FALSE)</f>
        <v>109779</v>
      </c>
      <c r="K528" s="18">
        <f>VLOOKUP(F528,'[1]2012'!$E$418:$H$815,3,FALSE)</f>
        <v>104372</v>
      </c>
      <c r="L528" s="18">
        <f>VLOOKUP(F528,'[1]2013'!$F$419:$H$824,3,FALSE)</f>
        <v>108750</v>
      </c>
      <c r="M528" s="18">
        <f>VLOOKUP(F528,'[1]2014'!$F$417:$K$819,6,FALSE)</f>
        <v>84368</v>
      </c>
      <c r="N528" s="23">
        <f>VLOOKUP(F528,'[1]2015-2016'!$F$421:$J$826,5,FALSE)</f>
        <v>104120</v>
      </c>
      <c r="O528" s="15">
        <f>VLOOKUP(F528,'[1]2015-2016'!$F$420:$M$825,8,FALSE)</f>
        <v>108076.56</v>
      </c>
      <c r="T528" s="32">
        <v>83694219</v>
      </c>
      <c r="U528" s="1">
        <f t="shared" si="157"/>
        <v>83694.218999999997</v>
      </c>
      <c r="V528" s="33">
        <v>14743715.9</v>
      </c>
      <c r="W528" s="1">
        <f t="shared" si="158"/>
        <v>14743.715900000001</v>
      </c>
    </row>
    <row r="529" spans="1:23" outlineLevel="4">
      <c r="A529" s="1" t="e">
        <f t="shared" si="154"/>
        <v>#REF!</v>
      </c>
      <c r="B529" s="16"/>
      <c r="C529" s="17"/>
      <c r="D529" s="17"/>
      <c r="E529" s="18"/>
      <c r="F529" s="31" t="s">
        <v>961</v>
      </c>
      <c r="G529" s="35" t="s">
        <v>962</v>
      </c>
      <c r="H529" s="18">
        <f>VLOOKUP(F529,'[1]2009'!$E$377:$G$725,3,FALSE)</f>
        <v>75496.428</v>
      </c>
      <c r="I529" s="18">
        <f>VLOOKUP(F529,'[1]2010'!$E$396:$G$776,3,FALSE)</f>
        <v>94320</v>
      </c>
      <c r="J529" s="18">
        <f>VLOOKUP(F529,'[1]2011'!$F$393:$H$771,3,FALSE)</f>
        <v>88204</v>
      </c>
      <c r="K529" s="18">
        <f>VLOOKUP(F529,'[1]2012'!$E$418:$H$815,3,FALSE)</f>
        <v>106297</v>
      </c>
      <c r="L529" s="18">
        <f>VLOOKUP(F529,'[1]2013'!$F$419:$H$824,3,FALSE)</f>
        <v>100937</v>
      </c>
      <c r="M529" s="18">
        <f>VLOOKUP(F529,'[1]2014'!$F$417:$K$819,6,FALSE)</f>
        <v>112991</v>
      </c>
      <c r="N529" s="23">
        <f>VLOOKUP(F529,'[1]2015-2016'!$F$421:$J$826,5,FALSE)</f>
        <v>135759</v>
      </c>
      <c r="O529" s="15">
        <f>VLOOKUP(F529,'[1]2015-2016'!$F$420:$M$825,8,FALSE)</f>
        <v>140917.842</v>
      </c>
      <c r="T529" s="32">
        <v>103135949</v>
      </c>
      <c r="U529" s="1">
        <f t="shared" si="157"/>
        <v>103135.94899999999</v>
      </c>
      <c r="V529" s="33">
        <v>23113722.899999999</v>
      </c>
      <c r="W529" s="1">
        <f t="shared" si="158"/>
        <v>23113.722899999997</v>
      </c>
    </row>
    <row r="530" spans="1:23" outlineLevel="4">
      <c r="A530" s="1" t="e">
        <f t="shared" si="154"/>
        <v>#REF!</v>
      </c>
      <c r="B530" s="16"/>
      <c r="C530" s="17"/>
      <c r="D530" s="17"/>
      <c r="E530" s="18"/>
      <c r="F530" s="31" t="s">
        <v>963</v>
      </c>
      <c r="G530" s="35" t="s">
        <v>964</v>
      </c>
      <c r="H530" s="18">
        <f>VLOOKUP(F530,'[1]2009'!$E$377:$G$725,3,FALSE)</f>
        <v>26873.84</v>
      </c>
      <c r="I530" s="18">
        <f>VLOOKUP(F530,'[1]2010'!$E$396:$G$776,3,FALSE)</f>
        <v>18452</v>
      </c>
      <c r="J530" s="18">
        <f>VLOOKUP(F530,'[1]2011'!$F$393:$H$771,3,FALSE)</f>
        <v>13741</v>
      </c>
      <c r="K530" s="18">
        <f>VLOOKUP(F530,'[1]2012'!$E$418:$H$815,3,FALSE)</f>
        <v>35256</v>
      </c>
      <c r="L530" s="18">
        <f>VLOOKUP(F530,'[1]2013'!$F$419:$H$824,3,FALSE)</f>
        <v>22180</v>
      </c>
      <c r="M530" s="18">
        <f>VLOOKUP(F530,'[1]2014'!$F$417:$K$819,6,FALSE)</f>
        <v>18697</v>
      </c>
      <c r="N530" s="23">
        <f>VLOOKUP(F530,'[1]2015-2016'!$F$421:$J$826,5,FALSE)</f>
        <v>8174</v>
      </c>
      <c r="O530" s="15">
        <f>VLOOKUP(F530,'[1]2015-2016'!$F$420:$M$825,8,FALSE)</f>
        <v>8484.612000000001</v>
      </c>
      <c r="T530" s="32">
        <v>4802350</v>
      </c>
      <c r="U530" s="1">
        <f t="shared" si="157"/>
        <v>4802.3500000000004</v>
      </c>
      <c r="V530" s="33">
        <v>1085791</v>
      </c>
      <c r="W530" s="1">
        <f t="shared" si="158"/>
        <v>1085.7909999999999</v>
      </c>
    </row>
    <row r="531" spans="1:23" outlineLevel="4">
      <c r="A531" s="1" t="e">
        <f t="shared" si="154"/>
        <v>#REF!</v>
      </c>
      <c r="B531" s="16"/>
      <c r="C531" s="17"/>
      <c r="D531" s="17"/>
      <c r="E531" s="18"/>
      <c r="F531" s="31" t="s">
        <v>965</v>
      </c>
      <c r="G531" s="35" t="s">
        <v>966</v>
      </c>
      <c r="H531" s="18">
        <f>VLOOKUP(F531,'[1]2009'!$E$377:$G$725,3,FALSE)</f>
        <v>198924.432</v>
      </c>
      <c r="I531" s="18">
        <f>VLOOKUP(F531,'[1]2010'!$E$396:$G$776,3,FALSE)</f>
        <v>86038</v>
      </c>
      <c r="J531" s="18">
        <f>VLOOKUP(F531,'[1]2011'!$F$393:$H$771,3,FALSE)</f>
        <v>40495</v>
      </c>
      <c r="K531" s="18">
        <f>VLOOKUP(F531,'[1]2012'!$E$418:$H$815,3,FALSE)</f>
        <v>86123</v>
      </c>
      <c r="L531" s="18">
        <f>VLOOKUP(F531,'[1]2013'!$F$419:$H$824,3,FALSE)</f>
        <v>55709</v>
      </c>
      <c r="M531" s="18">
        <f>VLOOKUP(F531,'[1]2014'!$F$417:$K$819,6,FALSE)</f>
        <v>35506</v>
      </c>
      <c r="N531" s="23">
        <f>VLOOKUP(F531,'[1]2015-2016'!$F$421:$J$826,5,FALSE)</f>
        <v>2856</v>
      </c>
      <c r="O531" s="15">
        <f>VLOOKUP(F531,'[1]2015-2016'!$F$420:$M$825,8,FALSE)</f>
        <v>2964.5280000000002</v>
      </c>
      <c r="T531" s="32">
        <v>1997466</v>
      </c>
      <c r="U531" s="1">
        <f t="shared" si="157"/>
        <v>1997.4659999999999</v>
      </c>
      <c r="V531" s="33">
        <v>366850.6</v>
      </c>
      <c r="W531" s="1">
        <f t="shared" si="158"/>
        <v>366.85059999999999</v>
      </c>
    </row>
    <row r="532" spans="1:23" outlineLevel="4">
      <c r="A532" s="1" t="e">
        <f t="shared" si="154"/>
        <v>#REF!</v>
      </c>
      <c r="B532" s="16"/>
      <c r="C532" s="17"/>
      <c r="D532" s="17"/>
      <c r="E532" s="18"/>
      <c r="F532" s="31" t="s">
        <v>967</v>
      </c>
      <c r="G532" s="35" t="s">
        <v>968</v>
      </c>
      <c r="H532" s="18">
        <f>VLOOKUP(F532,'[1]2009'!$E$377:$G$725,3,FALSE)</f>
        <v>19503.736000000001</v>
      </c>
      <c r="I532" s="18">
        <f>VLOOKUP(F532,'[1]2010'!$E$396:$G$776,3,FALSE)</f>
        <v>22640</v>
      </c>
      <c r="J532" s="18">
        <f>VLOOKUP(F532,'[1]2011'!$F$393:$H$771,3,FALSE)</f>
        <v>23709</v>
      </c>
      <c r="K532" s="18">
        <f>VLOOKUP(F532,'[1]2012'!$E$418:$H$815,3,FALSE)</f>
        <v>28981</v>
      </c>
      <c r="L532" s="18">
        <f>VLOOKUP(F532,'[1]2013'!$F$419:$H$824,3,FALSE)</f>
        <v>24961</v>
      </c>
      <c r="M532" s="18">
        <f>VLOOKUP(F532,'[1]2014'!$F$417:$K$819,6,FALSE)</f>
        <v>23814</v>
      </c>
      <c r="N532" s="23">
        <f>VLOOKUP(F532,'[1]2015-2016'!$F$421:$J$826,5,FALSE)</f>
        <v>62830</v>
      </c>
      <c r="O532" s="15">
        <f>VLOOKUP(F532,'[1]2015-2016'!$F$420:$M$825,8,FALSE)</f>
        <v>65217.54</v>
      </c>
      <c r="T532" s="32">
        <v>41426306</v>
      </c>
      <c r="U532" s="1">
        <f t="shared" si="157"/>
        <v>41426.305999999997</v>
      </c>
      <c r="V532" s="33">
        <v>15436426.6</v>
      </c>
      <c r="W532" s="1">
        <f t="shared" si="158"/>
        <v>15436.426599999999</v>
      </c>
    </row>
    <row r="533" spans="1:23" outlineLevel="4">
      <c r="A533" s="1" t="e">
        <f t="shared" si="154"/>
        <v>#REF!</v>
      </c>
      <c r="B533" s="16"/>
      <c r="C533" s="17"/>
      <c r="D533" s="17"/>
      <c r="E533" s="18"/>
      <c r="F533" s="31" t="s">
        <v>969</v>
      </c>
      <c r="G533" s="44" t="s">
        <v>970</v>
      </c>
      <c r="H533" s="18">
        <f>VLOOKUP(F533,'[1]2009'!$E$377:$G$725,3,FALSE)</f>
        <v>0</v>
      </c>
      <c r="I533" s="18">
        <f>VLOOKUP(F533,'[1]2010'!$E$396:$G$776,3,FALSE)</f>
        <v>0</v>
      </c>
      <c r="J533" s="18">
        <f>VLOOKUP(F533,'[1]2011'!$F$393:$H$771,3,FALSE)</f>
        <v>0</v>
      </c>
      <c r="K533" s="18">
        <f>VLOOKUP(F533,'[1]2012'!$E$418:$H$815,3,FALSE)</f>
        <v>0</v>
      </c>
      <c r="L533" s="18">
        <f>VLOOKUP(F533,'[1]2013'!$F$419:$H$824,3,FALSE)</f>
        <v>0</v>
      </c>
      <c r="M533" s="18">
        <f>VLOOKUP(F533,'[1]2014'!$F$417:$K$819,6,FALSE)</f>
        <v>0</v>
      </c>
      <c r="N533" s="23">
        <f>VLOOKUP(F533,'[1]2015-2016'!$F$421:$J$826,5,FALSE)</f>
        <v>0</v>
      </c>
      <c r="O533" s="15">
        <f>VLOOKUP(F533,'[1]2015-2016'!$F$420:$M$825,8,FALSE)</f>
        <v>0</v>
      </c>
      <c r="T533" s="32">
        <v>0</v>
      </c>
      <c r="U533" s="1">
        <f t="shared" si="157"/>
        <v>0</v>
      </c>
      <c r="V533" s="33">
        <v>0</v>
      </c>
      <c r="W533" s="1">
        <f t="shared" si="158"/>
        <v>0</v>
      </c>
    </row>
    <row r="534" spans="1:23" outlineLevel="4">
      <c r="A534" s="1" t="e">
        <f t="shared" si="154"/>
        <v>#REF!</v>
      </c>
      <c r="B534" s="16"/>
      <c r="C534" s="17"/>
      <c r="D534" s="17"/>
      <c r="E534" s="18"/>
      <c r="F534" s="31" t="s">
        <v>971</v>
      </c>
      <c r="G534" s="43" t="s">
        <v>972</v>
      </c>
      <c r="H534" s="18">
        <f>VLOOKUP(F534,'[1]2009'!$E$377:$G$725,3,FALSE)</f>
        <v>628288.41599999997</v>
      </c>
      <c r="I534" s="18">
        <f>VLOOKUP(F534,'[1]2010'!$E$396:$G$776,3,FALSE)</f>
        <v>703323</v>
      </c>
      <c r="J534" s="18">
        <f>VLOOKUP(F534,'[1]2011'!$F$393:$H$771,3,FALSE)</f>
        <v>646744</v>
      </c>
      <c r="K534" s="18">
        <f>VLOOKUP(F534,'[1]2012'!$E$418:$H$815,3,FALSE)</f>
        <v>459060</v>
      </c>
      <c r="L534" s="18">
        <f>VLOOKUP(F534,'[1]2013'!$F$419:$H$824,3,FALSE)</f>
        <v>488927</v>
      </c>
      <c r="M534" s="18">
        <f>VLOOKUP(F534,'[1]2014'!$F$417:$K$819,6,FALSE)</f>
        <v>639711</v>
      </c>
      <c r="N534" s="23">
        <f>VLOOKUP(F534,'[1]2015-2016'!$F$421:$J$826,5,FALSE)</f>
        <v>730495</v>
      </c>
      <c r="O534" s="15">
        <f>VLOOKUP(F534,'[1]2015-2016'!$F$420:$M$825,8,FALSE)</f>
        <v>758253.81</v>
      </c>
      <c r="T534" s="32">
        <v>473525420</v>
      </c>
      <c r="U534" s="1">
        <f t="shared" si="157"/>
        <v>473525.42</v>
      </c>
      <c r="V534" s="33">
        <v>163846188</v>
      </c>
      <c r="W534" s="1">
        <f t="shared" si="158"/>
        <v>163846.18799999999</v>
      </c>
    </row>
    <row r="535" spans="1:23" outlineLevel="4">
      <c r="A535" s="1" t="e">
        <f t="shared" si="154"/>
        <v>#REF!</v>
      </c>
      <c r="B535" s="16"/>
      <c r="C535" s="17"/>
      <c r="D535" s="17"/>
      <c r="E535" s="18"/>
      <c r="F535" s="31" t="s">
        <v>973</v>
      </c>
      <c r="G535" s="35" t="s">
        <v>974</v>
      </c>
      <c r="H535" s="18">
        <f>VLOOKUP(F535,'[1]2009'!$E$377:$G$725,3,FALSE)</f>
        <v>0</v>
      </c>
      <c r="I535" s="18">
        <f>VLOOKUP(F535,'[1]2010'!$E$396:$G$776,3,FALSE)</f>
        <v>0</v>
      </c>
      <c r="J535" s="18">
        <f>VLOOKUP(F535,'[1]2011'!$F$393:$H$771,3,FALSE)</f>
        <v>0</v>
      </c>
      <c r="K535" s="18">
        <f>VLOOKUP(F535,'[1]2012'!$E$418:$H$815,3,FALSE)</f>
        <v>0</v>
      </c>
      <c r="L535" s="18">
        <f>VLOOKUP(F535,'[1]2013'!$F$419:$H$824,3,FALSE)</f>
        <v>0</v>
      </c>
      <c r="M535" s="18">
        <f>VLOOKUP(F535,'[1]2014'!$F$417:$K$819,6,FALSE)</f>
        <v>0</v>
      </c>
      <c r="N535" s="23">
        <f>VLOOKUP(F535,'[1]2015-2016'!$F$421:$J$826,5,FALSE)</f>
        <v>0</v>
      </c>
      <c r="O535" s="15">
        <f>VLOOKUP(F535,'[1]2015-2016'!$F$420:$M$825,8,FALSE)</f>
        <v>0</v>
      </c>
      <c r="T535" s="32">
        <v>0</v>
      </c>
      <c r="U535" s="1">
        <f t="shared" si="157"/>
        <v>0</v>
      </c>
      <c r="V535" s="33">
        <v>0</v>
      </c>
      <c r="W535" s="1">
        <f t="shared" si="158"/>
        <v>0</v>
      </c>
    </row>
    <row r="536" spans="1:23" outlineLevel="4">
      <c r="A536" s="1" t="e">
        <f t="shared" si="154"/>
        <v>#REF!</v>
      </c>
      <c r="B536" s="16"/>
      <c r="C536" s="17"/>
      <c r="D536" s="17"/>
      <c r="E536" s="18"/>
      <c r="F536" s="31" t="s">
        <v>975</v>
      </c>
      <c r="G536" s="43" t="s">
        <v>976</v>
      </c>
      <c r="H536" s="18">
        <f>VLOOKUP(F536,'[1]2009'!$E$377:$G$725,3,FALSE)</f>
        <v>0</v>
      </c>
      <c r="I536" s="18">
        <f>VLOOKUP(F536,'[1]2010'!$E$396:$G$776,3,FALSE)</f>
        <v>0</v>
      </c>
      <c r="J536" s="18">
        <f>VLOOKUP(F536,'[1]2011'!$F$393:$H$771,3,FALSE)</f>
        <v>0</v>
      </c>
      <c r="K536" s="18">
        <f>VLOOKUP(F536,'[1]2012'!$E$418:$H$815,3,FALSE)</f>
        <v>0</v>
      </c>
      <c r="L536" s="18">
        <f>VLOOKUP(F536,'[1]2013'!$F$419:$H$824,3,FALSE)</f>
        <v>0</v>
      </c>
      <c r="M536" s="18">
        <f>VLOOKUP(F536,'[1]2014'!$F$417:$K$819,6,FALSE)</f>
        <v>0</v>
      </c>
      <c r="N536" s="23">
        <f>VLOOKUP(F536,'[1]2015-2016'!$F$421:$J$826,5,FALSE)</f>
        <v>0</v>
      </c>
      <c r="O536" s="15">
        <f>VLOOKUP(F536,'[1]2015-2016'!$F$420:$M$825,8,FALSE)</f>
        <v>0</v>
      </c>
      <c r="T536" s="32">
        <v>0</v>
      </c>
      <c r="U536" s="1">
        <f t="shared" si="157"/>
        <v>0</v>
      </c>
      <c r="V536" s="33">
        <v>0</v>
      </c>
      <c r="W536" s="1">
        <f t="shared" si="158"/>
        <v>0</v>
      </c>
    </row>
    <row r="537" spans="1:23" outlineLevel="4">
      <c r="A537" s="1" t="e">
        <f t="shared" si="154"/>
        <v>#REF!</v>
      </c>
      <c r="B537" s="16"/>
      <c r="C537" s="17"/>
      <c r="D537" s="17"/>
      <c r="E537" s="18"/>
      <c r="F537" s="31" t="s">
        <v>977</v>
      </c>
      <c r="G537" s="35" t="s">
        <v>978</v>
      </c>
      <c r="H537" s="18">
        <f>VLOOKUP(F537,'[1]2009'!$E$377:$G$725,3,FALSE)</f>
        <v>33246.275999999998</v>
      </c>
      <c r="I537" s="18">
        <f>VLOOKUP(F537,'[1]2010'!$E$396:$G$776,3,FALSE)</f>
        <v>41437</v>
      </c>
      <c r="J537" s="18">
        <f>VLOOKUP(F537,'[1]2011'!$F$393:$H$771,3,FALSE)</f>
        <v>39894</v>
      </c>
      <c r="K537" s="18">
        <f>VLOOKUP(F537,'[1]2012'!$E$418:$H$815,3,FALSE)</f>
        <v>39086</v>
      </c>
      <c r="L537" s="18">
        <f>VLOOKUP(F537,'[1]2013'!$F$419:$H$824,3,FALSE)</f>
        <v>29126</v>
      </c>
      <c r="M537" s="18">
        <f>VLOOKUP(F537,'[1]2014'!$F$417:$K$819,6,FALSE)</f>
        <v>60610</v>
      </c>
      <c r="N537" s="23">
        <f>VLOOKUP(F537,'[1]2015-2016'!$F$421:$J$826,5,FALSE)</f>
        <v>62440</v>
      </c>
      <c r="O537" s="15">
        <f>VLOOKUP(F537,'[1]2015-2016'!$F$420:$M$825,8,FALSE)</f>
        <v>64812.72</v>
      </c>
      <c r="T537" s="32">
        <v>52479039</v>
      </c>
      <c r="U537" s="1">
        <f t="shared" si="157"/>
        <v>52479.038999999997</v>
      </c>
      <c r="V537" s="33">
        <v>7540110.9000000004</v>
      </c>
      <c r="W537" s="1">
        <f t="shared" si="158"/>
        <v>7540.1109000000006</v>
      </c>
    </row>
    <row r="538" spans="1:23" outlineLevel="4">
      <c r="A538" s="1" t="e">
        <f t="shared" si="154"/>
        <v>#REF!</v>
      </c>
      <c r="B538" s="16"/>
      <c r="C538" s="17"/>
      <c r="D538" s="17"/>
      <c r="E538" s="18"/>
      <c r="F538" s="31" t="s">
        <v>979</v>
      </c>
      <c r="G538" s="35" t="s">
        <v>980</v>
      </c>
      <c r="H538" s="18">
        <f>VLOOKUP(F538,'[1]2009'!$E$377:$G$725,3,FALSE)</f>
        <v>0</v>
      </c>
      <c r="I538" s="18">
        <f>VLOOKUP(F538,'[1]2010'!$E$396:$G$776,3,FALSE)</f>
        <v>0</v>
      </c>
      <c r="J538" s="18">
        <f>VLOOKUP(F538,'[1]2011'!$F$393:$H$771,3,FALSE)</f>
        <v>0</v>
      </c>
      <c r="K538" s="18">
        <f>VLOOKUP(F538,'[1]2012'!$E$418:$H$815,3,FALSE)</f>
        <v>0</v>
      </c>
      <c r="L538" s="18">
        <f>VLOOKUP(F538,'[1]2013'!$F$419:$H$824,3,FALSE)</f>
        <v>0</v>
      </c>
      <c r="M538" s="18">
        <f>VLOOKUP(F538,'[1]2014'!$F$417:$K$819,6,FALSE)</f>
        <v>0</v>
      </c>
      <c r="N538" s="23">
        <f>VLOOKUP(F538,'[1]2015-2016'!$F$421:$J$826,5,FALSE)</f>
        <v>0</v>
      </c>
      <c r="O538" s="15">
        <f>VLOOKUP(F538,'[1]2015-2016'!$F$420:$M$825,8,FALSE)</f>
        <v>0</v>
      </c>
      <c r="T538" s="32">
        <v>0</v>
      </c>
      <c r="U538" s="1">
        <f t="shared" si="157"/>
        <v>0</v>
      </c>
      <c r="V538" s="33">
        <v>0</v>
      </c>
      <c r="W538" s="1">
        <f t="shared" si="158"/>
        <v>0</v>
      </c>
    </row>
    <row r="539" spans="1:23" outlineLevel="4">
      <c r="A539" s="1" t="e">
        <f t="shared" si="154"/>
        <v>#REF!</v>
      </c>
      <c r="B539" s="16"/>
      <c r="C539" s="17"/>
      <c r="D539" s="17"/>
      <c r="E539" s="18"/>
      <c r="F539" s="31" t="s">
        <v>981</v>
      </c>
      <c r="G539" s="35" t="s">
        <v>982</v>
      </c>
      <c r="H539" s="18">
        <f>VLOOKUP(F539,'[1]2009'!$E$377:$G$725,3,FALSE)</f>
        <v>2462.5720000000001</v>
      </c>
      <c r="I539" s="18">
        <f>VLOOKUP(F539,'[1]2010'!$E$396:$G$776,3,FALSE)</f>
        <v>5261</v>
      </c>
      <c r="J539" s="18">
        <f>VLOOKUP(F539,'[1]2011'!$F$393:$H$771,3,FALSE)</f>
        <v>5249</v>
      </c>
      <c r="K539" s="18">
        <f>VLOOKUP(F539,'[1]2012'!$E$418:$H$815,3,FALSE)</f>
        <v>10923</v>
      </c>
      <c r="L539" s="18">
        <f>VLOOKUP(F539,'[1]2013'!$F$419:$H$824,3,FALSE)</f>
        <v>10011</v>
      </c>
      <c r="M539" s="18">
        <f>VLOOKUP(F539,'[1]2014'!$F$417:$K$819,6,FALSE)</f>
        <v>2683</v>
      </c>
      <c r="N539" s="23">
        <f>VLOOKUP(F539,'[1]2015-2016'!$F$421:$J$826,5,FALSE)</f>
        <v>10110</v>
      </c>
      <c r="O539" s="15">
        <f>VLOOKUP(F539,'[1]2015-2016'!$F$420:$M$825,8,FALSE)</f>
        <v>10494.18</v>
      </c>
      <c r="T539" s="32">
        <v>8960001</v>
      </c>
      <c r="U539" s="1">
        <f t="shared" si="157"/>
        <v>8960.0010000000002</v>
      </c>
      <c r="V539" s="33">
        <v>928000.1</v>
      </c>
      <c r="W539" s="1">
        <f t="shared" si="158"/>
        <v>928.00009999999997</v>
      </c>
    </row>
    <row r="540" spans="1:23" outlineLevel="4">
      <c r="A540" s="1" t="e">
        <f t="shared" si="154"/>
        <v>#REF!</v>
      </c>
      <c r="B540" s="16"/>
      <c r="C540" s="17"/>
      <c r="D540" s="17"/>
      <c r="E540" s="18"/>
      <c r="F540" s="31" t="s">
        <v>983</v>
      </c>
      <c r="G540" s="35" t="s">
        <v>984</v>
      </c>
      <c r="H540" s="18">
        <f>VLOOKUP(F540,'[1]2009'!$E$377:$G$725,3,FALSE)</f>
        <v>28959.308000000001</v>
      </c>
      <c r="I540" s="18">
        <f>VLOOKUP(F540,'[1]2010'!$E$396:$G$776,3,FALSE)</f>
        <v>30011</v>
      </c>
      <c r="J540" s="18">
        <f>VLOOKUP(F540,'[1]2011'!$F$393:$H$771,3,FALSE)</f>
        <v>29529</v>
      </c>
      <c r="K540" s="18">
        <f>VLOOKUP(F540,'[1]2012'!$E$418:$H$815,3,FALSE)</f>
        <v>55175</v>
      </c>
      <c r="L540" s="18">
        <f>VLOOKUP(F540,'[1]2013'!$F$419:$H$824,3,FALSE)</f>
        <v>45972</v>
      </c>
      <c r="M540" s="18">
        <f>VLOOKUP(F540,'[1]2014'!$F$417:$K$819,6,FALSE)</f>
        <v>72413</v>
      </c>
      <c r="N540" s="23">
        <f>VLOOKUP(F540,'[1]2015-2016'!$F$421:$J$826,5,FALSE)</f>
        <v>57609</v>
      </c>
      <c r="O540" s="15">
        <f>VLOOKUP(F540,'[1]2015-2016'!$F$420:$M$825,8,FALSE)</f>
        <v>59798.142</v>
      </c>
      <c r="T540" s="32">
        <v>46890800</v>
      </c>
      <c r="U540" s="1">
        <f t="shared" si="157"/>
        <v>46890.8</v>
      </c>
      <c r="V540" s="33">
        <v>5570557</v>
      </c>
      <c r="W540" s="1">
        <f t="shared" si="158"/>
        <v>5570.5569999999998</v>
      </c>
    </row>
    <row r="541" spans="1:23" outlineLevel="4">
      <c r="A541" s="1" t="e">
        <f t="shared" si="154"/>
        <v>#REF!</v>
      </c>
      <c r="B541" s="16"/>
      <c r="C541" s="17"/>
      <c r="D541" s="17"/>
      <c r="E541" s="18"/>
      <c r="F541" s="31" t="s">
        <v>985</v>
      </c>
      <c r="G541" s="35" t="s">
        <v>986</v>
      </c>
      <c r="H541" s="18">
        <f>VLOOKUP(F541,'[1]2009'!$E$377:$G$725,3,FALSE)</f>
        <v>1164.4639999999999</v>
      </c>
      <c r="I541" s="18">
        <f>VLOOKUP(F541,'[1]2010'!$E$396:$G$776,3,FALSE)</f>
        <v>3358</v>
      </c>
      <c r="J541" s="18">
        <f>VLOOKUP(F541,'[1]2011'!$F$393:$H$771,3,FALSE)</f>
        <v>3739</v>
      </c>
      <c r="K541" s="18">
        <f>VLOOKUP(F541,'[1]2012'!$E$418:$H$815,3,FALSE)</f>
        <v>1330</v>
      </c>
      <c r="L541" s="18">
        <f>VLOOKUP(F541,'[1]2013'!$F$419:$H$824,3,FALSE)</f>
        <v>982</v>
      </c>
      <c r="M541" s="18">
        <f>VLOOKUP(F541,'[1]2014'!$F$417:$K$819,6,FALSE)</f>
        <v>270</v>
      </c>
      <c r="N541" s="23">
        <f>VLOOKUP(F541,'[1]2015-2016'!$F$421:$J$826,5,FALSE)</f>
        <v>599</v>
      </c>
      <c r="O541" s="15">
        <f>VLOOKUP(F541,'[1]2015-2016'!$F$420:$M$825,8,FALSE)</f>
        <v>621.76200000000006</v>
      </c>
      <c r="T541" s="32">
        <v>164042</v>
      </c>
      <c r="U541" s="1">
        <f t="shared" si="157"/>
        <v>164.042</v>
      </c>
      <c r="V541" s="33">
        <v>370959.2</v>
      </c>
      <c r="W541" s="1">
        <f t="shared" si="158"/>
        <v>370.95920000000001</v>
      </c>
    </row>
    <row r="542" spans="1:23" outlineLevel="4">
      <c r="A542" s="1" t="e">
        <f t="shared" si="154"/>
        <v>#REF!</v>
      </c>
      <c r="B542" s="16"/>
      <c r="C542" s="17"/>
      <c r="D542" s="17"/>
      <c r="E542" s="18"/>
      <c r="F542" s="31" t="s">
        <v>987</v>
      </c>
      <c r="G542" s="35" t="s">
        <v>988</v>
      </c>
      <c r="H542" s="18">
        <f>VLOOKUP(F542,'[1]2009'!$E$377:$G$725,3,FALSE)</f>
        <v>200.98400000000001</v>
      </c>
      <c r="I542" s="18">
        <f>VLOOKUP(F542,'[1]2010'!$E$396:$G$776,3,FALSE)</f>
        <v>197</v>
      </c>
      <c r="J542" s="18">
        <f>VLOOKUP(F542,'[1]2011'!$F$393:$H$771,3,FALSE)</f>
        <v>127</v>
      </c>
      <c r="K542" s="18">
        <f>VLOOKUP(F542,'[1]2012'!$E$418:$H$815,3,FALSE)</f>
        <v>187</v>
      </c>
      <c r="L542" s="18">
        <f>VLOOKUP(F542,'[1]2013'!$F$419:$H$824,3,FALSE)</f>
        <v>129</v>
      </c>
      <c r="M542" s="18">
        <f>VLOOKUP(F542,'[1]2014'!$F$417:$K$819,6,FALSE)</f>
        <v>284</v>
      </c>
      <c r="N542" s="23">
        <f>VLOOKUP(F542,'[1]2015-2016'!$F$421:$J$826,5,FALSE)</f>
        <v>1027</v>
      </c>
      <c r="O542" s="15">
        <f>VLOOKUP(F542,'[1]2015-2016'!$F$420:$M$825,8,FALSE)</f>
        <v>1066.0260000000001</v>
      </c>
      <c r="T542" s="32">
        <v>736496</v>
      </c>
      <c r="U542" s="1">
        <f t="shared" si="157"/>
        <v>736.49599999999998</v>
      </c>
      <c r="V542" s="33">
        <v>248630.6</v>
      </c>
      <c r="W542" s="1">
        <f t="shared" si="158"/>
        <v>248.63060000000002</v>
      </c>
    </row>
    <row r="543" spans="1:23" outlineLevel="4">
      <c r="A543" s="1" t="e">
        <f t="shared" si="154"/>
        <v>#REF!</v>
      </c>
      <c r="B543" s="16"/>
      <c r="C543" s="17"/>
      <c r="D543" s="17"/>
      <c r="E543" s="18"/>
      <c r="F543" s="31" t="s">
        <v>989</v>
      </c>
      <c r="G543" s="35" t="s">
        <v>990</v>
      </c>
      <c r="H543" s="18">
        <f>VLOOKUP(F543,'[1]2009'!$E$377:$G$725,3,FALSE)</f>
        <v>3952.34</v>
      </c>
      <c r="I543" s="18">
        <f>VLOOKUP(F543,'[1]2010'!$E$396:$G$776,3,FALSE)</f>
        <v>10672</v>
      </c>
      <c r="J543" s="18">
        <f>VLOOKUP(F543,'[1]2011'!$F$393:$H$771,3,FALSE)</f>
        <v>4383</v>
      </c>
      <c r="K543" s="18">
        <f>VLOOKUP(F543,'[1]2012'!$E$418:$H$815,3,FALSE)</f>
        <v>4452</v>
      </c>
      <c r="L543" s="18">
        <f>VLOOKUP(F543,'[1]2013'!$F$419:$H$824,3,FALSE)</f>
        <v>4510</v>
      </c>
      <c r="M543" s="18">
        <f>VLOOKUP(F543,'[1]2014'!$F$417:$K$819,6,FALSE)</f>
        <v>4745</v>
      </c>
      <c r="N543" s="23">
        <f>VLOOKUP(F543,'[1]2015-2016'!$F$421:$J$826,5,FALSE)</f>
        <v>4789</v>
      </c>
      <c r="O543" s="15">
        <f>VLOOKUP(F543,'[1]2015-2016'!$F$420:$M$825,8,FALSE)</f>
        <v>4970.982</v>
      </c>
      <c r="T543" s="32">
        <v>2682647</v>
      </c>
      <c r="U543" s="1">
        <f t="shared" si="157"/>
        <v>2682.6469999999999</v>
      </c>
      <c r="V543" s="33">
        <v>1844604.7</v>
      </c>
      <c r="W543" s="1">
        <f t="shared" si="158"/>
        <v>1844.6046999999999</v>
      </c>
    </row>
    <row r="544" spans="1:23" outlineLevel="4">
      <c r="A544" s="1" t="e">
        <f t="shared" si="154"/>
        <v>#REF!</v>
      </c>
      <c r="B544" s="16"/>
      <c r="C544" s="17"/>
      <c r="D544" s="17"/>
      <c r="E544" s="18"/>
      <c r="F544" s="31" t="s">
        <v>991</v>
      </c>
      <c r="G544" s="35" t="s">
        <v>992</v>
      </c>
      <c r="H544" s="18">
        <f>VLOOKUP(F544,'[1]2009'!$E$377:$G$725,3,FALSE)</f>
        <v>1732.192</v>
      </c>
      <c r="I544" s="18">
        <f>VLOOKUP(F544,'[1]2010'!$E$396:$G$776,3,FALSE)</f>
        <v>1626</v>
      </c>
      <c r="J544" s="18">
        <f>VLOOKUP(F544,'[1]2011'!$F$393:$H$771,3,FALSE)</f>
        <v>759</v>
      </c>
      <c r="K544" s="18">
        <f>VLOOKUP(F544,'[1]2012'!$E$418:$H$815,3,FALSE)</f>
        <v>758</v>
      </c>
      <c r="L544" s="18">
        <f>VLOOKUP(F544,'[1]2013'!$F$419:$H$824,3,FALSE)</f>
        <v>823</v>
      </c>
      <c r="M544" s="18">
        <f>VLOOKUP(F544,'[1]2014'!$F$417:$K$819,6,FALSE)</f>
        <v>2492</v>
      </c>
      <c r="N544" s="23">
        <f>VLOOKUP(F544,'[1]2015-2016'!$F$421:$J$826,5,FALSE)</f>
        <v>114</v>
      </c>
      <c r="O544" s="15">
        <f>VLOOKUP(F544,'[1]2015-2016'!$F$420:$M$825,8,FALSE)</f>
        <v>118.33200000000001</v>
      </c>
      <c r="T544" s="32">
        <v>95500</v>
      </c>
      <c r="U544" s="1">
        <f t="shared" si="157"/>
        <v>95.5</v>
      </c>
      <c r="V544" s="33">
        <v>15230</v>
      </c>
      <c r="W544" s="1">
        <f t="shared" si="158"/>
        <v>15.23</v>
      </c>
    </row>
    <row r="545" spans="1:23" outlineLevel="4">
      <c r="A545" s="1" t="e">
        <f t="shared" si="154"/>
        <v>#REF!</v>
      </c>
      <c r="B545" s="16"/>
      <c r="C545" s="17"/>
      <c r="D545" s="17"/>
      <c r="E545" s="18"/>
      <c r="F545" s="31" t="s">
        <v>993</v>
      </c>
      <c r="G545" s="35" t="s">
        <v>994</v>
      </c>
      <c r="H545" s="18">
        <f>VLOOKUP(F545,'[1]2009'!$E$377:$G$725,3,FALSE)</f>
        <v>0</v>
      </c>
      <c r="I545" s="18">
        <f>VLOOKUP(F545,'[1]2010'!$E$396:$G$776,3,FALSE)</f>
        <v>0</v>
      </c>
      <c r="J545" s="18">
        <f>VLOOKUP(F545,'[1]2011'!$F$393:$H$771,3,FALSE)</f>
        <v>0</v>
      </c>
      <c r="K545" s="18">
        <f>VLOOKUP(F545,'[1]2012'!$E$418:$H$815,3,FALSE)</f>
        <v>0</v>
      </c>
      <c r="L545" s="18">
        <f>VLOOKUP(F545,'[1]2013'!$F$419:$H$824,3,FALSE)</f>
        <v>0</v>
      </c>
      <c r="M545" s="18">
        <f>VLOOKUP(F545,'[1]2014'!$F$417:$K$819,6,FALSE)</f>
        <v>0</v>
      </c>
      <c r="N545" s="23">
        <f>VLOOKUP(F545,'[1]2015-2016'!$F$421:$J$826,5,FALSE)</f>
        <v>0</v>
      </c>
      <c r="O545" s="15">
        <f>VLOOKUP(F545,'[1]2015-2016'!$F$420:$M$825,8,FALSE)</f>
        <v>0</v>
      </c>
      <c r="T545" s="32">
        <v>0</v>
      </c>
      <c r="U545" s="1">
        <f t="shared" si="157"/>
        <v>0</v>
      </c>
      <c r="V545" s="33">
        <v>0</v>
      </c>
      <c r="W545" s="1">
        <f t="shared" si="158"/>
        <v>0</v>
      </c>
    </row>
    <row r="546" spans="1:23" outlineLevel="4">
      <c r="A546" s="1" t="e">
        <f t="shared" si="154"/>
        <v>#REF!</v>
      </c>
      <c r="B546" s="16"/>
      <c r="C546" s="17"/>
      <c r="D546" s="17"/>
      <c r="E546" s="18"/>
      <c r="F546" s="31" t="s">
        <v>995</v>
      </c>
      <c r="G546" s="35" t="s">
        <v>996</v>
      </c>
      <c r="H546" s="18">
        <f>VLOOKUP(F546,'[1]2009'!$E$377:$G$725,3,FALSE)</f>
        <v>0</v>
      </c>
      <c r="I546" s="18">
        <f>VLOOKUP(F546,'[1]2010'!$E$396:$G$776,3,FALSE)</f>
        <v>0</v>
      </c>
      <c r="J546" s="18">
        <f>VLOOKUP(F546,'[1]2011'!$F$393:$H$771,3,FALSE)</f>
        <v>0</v>
      </c>
      <c r="K546" s="18">
        <f>VLOOKUP(F546,'[1]2012'!$E$418:$H$815,3,FALSE)</f>
        <v>0</v>
      </c>
      <c r="L546" s="18">
        <f>VLOOKUP(F546,'[1]2013'!$F$419:$H$824,3,FALSE)</f>
        <v>0</v>
      </c>
      <c r="M546" s="18">
        <f>VLOOKUP(F546,'[1]2014'!$F$417:$K$819,6,FALSE)</f>
        <v>0</v>
      </c>
      <c r="N546" s="23">
        <f>VLOOKUP(F546,'[1]2015-2016'!$F$421:$J$826,5,FALSE)</f>
        <v>0</v>
      </c>
      <c r="O546" s="15">
        <f>VLOOKUP(F546,'[1]2015-2016'!$F$420:$M$825,8,FALSE)</f>
        <v>0</v>
      </c>
      <c r="T546" s="32">
        <v>0</v>
      </c>
      <c r="U546" s="1">
        <f t="shared" si="157"/>
        <v>0</v>
      </c>
      <c r="V546" s="33">
        <v>0</v>
      </c>
      <c r="W546" s="1">
        <f t="shared" si="158"/>
        <v>0</v>
      </c>
    </row>
    <row r="547" spans="1:23" outlineLevel="4">
      <c r="A547" s="1" t="e">
        <f t="shared" si="154"/>
        <v>#REF!</v>
      </c>
      <c r="B547" s="16"/>
      <c r="C547" s="17"/>
      <c r="D547" s="17"/>
      <c r="E547" s="18"/>
      <c r="F547" s="31" t="s">
        <v>997</v>
      </c>
      <c r="G547" s="35" t="s">
        <v>998</v>
      </c>
      <c r="H547" s="18">
        <f>VLOOKUP(F547,'[1]2009'!$E$377:$G$725,3,FALSE)</f>
        <v>0</v>
      </c>
      <c r="I547" s="18">
        <f>VLOOKUP(F547,'[1]2010'!$E$396:$G$776,3,FALSE)</f>
        <v>0</v>
      </c>
      <c r="J547" s="18">
        <f>VLOOKUP(F547,'[1]2011'!$F$393:$H$771,3,FALSE)</f>
        <v>0</v>
      </c>
      <c r="K547" s="18">
        <f>VLOOKUP(F547,'[1]2012'!$E$418:$H$815,3,FALSE)</f>
        <v>0</v>
      </c>
      <c r="L547" s="18">
        <f>VLOOKUP(F547,'[1]2013'!$F$419:$H$824,3,FALSE)</f>
        <v>0</v>
      </c>
      <c r="M547" s="18">
        <f>VLOOKUP(F547,'[1]2014'!$F$417:$K$819,6,FALSE)</f>
        <v>0</v>
      </c>
      <c r="N547" s="23">
        <f>VLOOKUP(F547,'[1]2015-2016'!$F$421:$J$826,5,FALSE)</f>
        <v>0</v>
      </c>
      <c r="O547" s="15">
        <f>VLOOKUP(F547,'[1]2015-2016'!$F$420:$M$825,8,FALSE)</f>
        <v>0</v>
      </c>
      <c r="T547" s="32">
        <v>0</v>
      </c>
      <c r="U547" s="1">
        <f t="shared" si="157"/>
        <v>0</v>
      </c>
      <c r="V547" s="33">
        <v>0</v>
      </c>
      <c r="W547" s="1">
        <f t="shared" si="158"/>
        <v>0</v>
      </c>
    </row>
    <row r="548" spans="1:23" outlineLevel="4">
      <c r="A548" s="1" t="e">
        <f t="shared" si="154"/>
        <v>#REF!</v>
      </c>
      <c r="B548" s="16"/>
      <c r="C548" s="17"/>
      <c r="D548" s="17"/>
      <c r="E548" s="18"/>
      <c r="F548" s="31" t="s">
        <v>999</v>
      </c>
      <c r="G548" s="35" t="s">
        <v>1000</v>
      </c>
      <c r="H548" s="18">
        <f>VLOOKUP(F548,'[1]2009'!$E$377:$G$725,3,FALSE)</f>
        <v>0</v>
      </c>
      <c r="I548" s="18">
        <f>VLOOKUP(F548,'[1]2010'!$E$396:$G$776,3,FALSE)</f>
        <v>0</v>
      </c>
      <c r="J548" s="18">
        <f>VLOOKUP(F548,'[1]2011'!$F$393:$H$771,3,FALSE)</f>
        <v>0</v>
      </c>
      <c r="K548" s="18">
        <f>VLOOKUP(F548,'[1]2012'!$E$418:$H$815,3,FALSE)</f>
        <v>0</v>
      </c>
      <c r="L548" s="18">
        <f>VLOOKUP(F548,'[1]2013'!$F$419:$H$824,3,FALSE)</f>
        <v>0</v>
      </c>
      <c r="M548" s="18">
        <f>VLOOKUP(F548,'[1]2014'!$F$417:$K$819,6,FALSE)</f>
        <v>0</v>
      </c>
      <c r="N548" s="23">
        <f>VLOOKUP(F548,'[1]2015-2016'!$F$421:$J$826,5,FALSE)</f>
        <v>0</v>
      </c>
      <c r="O548" s="15">
        <f>VLOOKUP(F548,'[1]2015-2016'!$F$420:$M$825,8,FALSE)</f>
        <v>0</v>
      </c>
      <c r="T548" s="32">
        <v>0</v>
      </c>
      <c r="U548" s="1">
        <f t="shared" si="157"/>
        <v>0</v>
      </c>
      <c r="V548" s="33">
        <v>0</v>
      </c>
      <c r="W548" s="1">
        <f t="shared" si="158"/>
        <v>0</v>
      </c>
    </row>
    <row r="549" spans="1:23" outlineLevel="4">
      <c r="A549" s="1" t="e">
        <f t="shared" si="154"/>
        <v>#REF!</v>
      </c>
      <c r="B549" s="16"/>
      <c r="C549" s="17"/>
      <c r="D549" s="17"/>
      <c r="E549" s="18"/>
      <c r="F549" s="31" t="s">
        <v>1001</v>
      </c>
      <c r="G549" s="35" t="s">
        <v>1002</v>
      </c>
      <c r="H549" s="18">
        <f>VLOOKUP(F549,'[1]2009'!$E$377:$G$725,3,FALSE)</f>
        <v>0</v>
      </c>
      <c r="I549" s="18">
        <f>VLOOKUP(F549,'[1]2010'!$E$396:$G$776,3,FALSE)</f>
        <v>0</v>
      </c>
      <c r="J549" s="18">
        <f>VLOOKUP(F549,'[1]2011'!$F$393:$H$771,3,FALSE)</f>
        <v>0</v>
      </c>
      <c r="K549" s="18">
        <f>VLOOKUP(F549,'[1]2012'!$E$418:$H$815,3,FALSE)</f>
        <v>0</v>
      </c>
      <c r="L549" s="18">
        <f>VLOOKUP(F549,'[1]2013'!$F$419:$H$824,3,FALSE)</f>
        <v>0</v>
      </c>
      <c r="M549" s="18">
        <f>VLOOKUP(F549,'[1]2014'!$F$417:$K$819,6,FALSE)</f>
        <v>0</v>
      </c>
      <c r="N549" s="23">
        <f>VLOOKUP(F549,'[1]2015-2016'!$F$421:$J$826,5,FALSE)</f>
        <v>0</v>
      </c>
      <c r="O549" s="15">
        <f>VLOOKUP(F549,'[1]2015-2016'!$F$420:$M$825,8,FALSE)</f>
        <v>0</v>
      </c>
      <c r="T549" s="32">
        <v>0</v>
      </c>
      <c r="U549" s="1">
        <f t="shared" si="157"/>
        <v>0</v>
      </c>
      <c r="V549" s="33">
        <v>0</v>
      </c>
      <c r="W549" s="1">
        <f t="shared" si="158"/>
        <v>0</v>
      </c>
    </row>
    <row r="550" spans="1:23" outlineLevel="4">
      <c r="A550" s="1" t="e">
        <f t="shared" si="154"/>
        <v>#REF!</v>
      </c>
      <c r="B550" s="16"/>
      <c r="C550" s="17"/>
      <c r="D550" s="17"/>
      <c r="E550" s="18"/>
      <c r="F550" s="31" t="s">
        <v>1003</v>
      </c>
      <c r="G550" s="35" t="s">
        <v>1004</v>
      </c>
      <c r="H550" s="18">
        <f>VLOOKUP(F550,'[1]2009'!$E$377:$G$725,3,FALSE)</f>
        <v>0</v>
      </c>
      <c r="I550" s="18">
        <f>VLOOKUP(F550,'[1]2010'!$E$396:$G$776,3,FALSE)</f>
        <v>0</v>
      </c>
      <c r="J550" s="18">
        <f>VLOOKUP(F550,'[1]2011'!$F$393:$H$771,3,FALSE)</f>
        <v>0</v>
      </c>
      <c r="K550" s="18">
        <f>VLOOKUP(F550,'[1]2012'!$E$418:$H$815,3,FALSE)</f>
        <v>0</v>
      </c>
      <c r="L550" s="18">
        <f>VLOOKUP(F550,'[1]2013'!$F$419:$H$824,3,FALSE)</f>
        <v>0</v>
      </c>
      <c r="M550" s="18">
        <f>VLOOKUP(F550,'[1]2014'!$F$417:$K$819,6,FALSE)</f>
        <v>0</v>
      </c>
      <c r="N550" s="23">
        <f>VLOOKUP(F550,'[1]2015-2016'!$F$421:$J$826,5,FALSE)</f>
        <v>0</v>
      </c>
      <c r="O550" s="15">
        <f>VLOOKUP(F550,'[1]2015-2016'!$F$420:$M$825,8,FALSE)</f>
        <v>0</v>
      </c>
      <c r="T550" s="32">
        <v>0</v>
      </c>
      <c r="U550" s="1">
        <f t="shared" si="157"/>
        <v>0</v>
      </c>
      <c r="V550" s="33">
        <v>0</v>
      </c>
      <c r="W550" s="1">
        <f t="shared" si="158"/>
        <v>0</v>
      </c>
    </row>
    <row r="551" spans="1:23" outlineLevel="5">
      <c r="A551" s="1" t="e">
        <f t="shared" si="154"/>
        <v>#REF!</v>
      </c>
      <c r="B551" s="16"/>
      <c r="C551" s="17"/>
      <c r="D551" s="17"/>
      <c r="E551" s="18"/>
      <c r="F551" s="31" t="s">
        <v>1005</v>
      </c>
      <c r="G551" s="35" t="s">
        <v>1006</v>
      </c>
      <c r="H551" s="18">
        <f>VLOOKUP(F551,'[1]2009'!$E$377:$G$725,3,FALSE)</f>
        <v>0</v>
      </c>
      <c r="I551" s="18">
        <f>VLOOKUP(F551,'[1]2010'!$E$396:$G$776,3,FALSE)</f>
        <v>0</v>
      </c>
      <c r="J551" s="18">
        <f>VLOOKUP(F551,'[1]2011'!$F$393:$H$771,3,FALSE)</f>
        <v>0</v>
      </c>
      <c r="K551" s="18">
        <f>VLOOKUP(F551,'[1]2012'!$E$418:$H$815,3,FALSE)</f>
        <v>0</v>
      </c>
      <c r="L551" s="18">
        <f>VLOOKUP(F551,'[1]2013'!$F$419:$H$824,3,FALSE)</f>
        <v>0</v>
      </c>
      <c r="M551" s="18">
        <f>VLOOKUP(F551,'[1]2014'!$F$417:$K$819,6,FALSE)</f>
        <v>0</v>
      </c>
      <c r="N551" s="23">
        <f>VLOOKUP(F551,'[1]2015-2016'!$F$421:$J$826,5,FALSE)</f>
        <v>0</v>
      </c>
      <c r="O551" s="15">
        <f>VLOOKUP(F551,'[1]2015-2016'!$F$420:$M$825,8,FALSE)</f>
        <v>0</v>
      </c>
      <c r="T551" s="32">
        <v>0</v>
      </c>
      <c r="U551" s="1">
        <f t="shared" si="157"/>
        <v>0</v>
      </c>
      <c r="V551" s="33">
        <v>0</v>
      </c>
      <c r="W551" s="1">
        <f t="shared" si="158"/>
        <v>0</v>
      </c>
    </row>
    <row r="552" spans="1:23" outlineLevel="4">
      <c r="A552" s="1" t="e">
        <f t="shared" si="154"/>
        <v>#REF!</v>
      </c>
      <c r="B552" s="16"/>
      <c r="C552" s="17"/>
      <c r="D552" s="17"/>
      <c r="E552" s="18"/>
      <c r="F552" s="31" t="s">
        <v>1007</v>
      </c>
      <c r="G552" s="35" t="s">
        <v>1008</v>
      </c>
      <c r="H552" s="18">
        <f>VLOOKUP(F552,'[1]2009'!$E$377:$G$725,3,FALSE)</f>
        <v>0</v>
      </c>
      <c r="I552" s="18">
        <f>VLOOKUP(F552,'[1]2010'!$E$396:$G$776,3,FALSE)</f>
        <v>0</v>
      </c>
      <c r="J552" s="18">
        <f>VLOOKUP(F552,'[1]2011'!$F$393:$H$771,3,FALSE)</f>
        <v>0</v>
      </c>
      <c r="K552" s="18">
        <f>VLOOKUP(F552,'[1]2012'!$E$418:$H$815,3,FALSE)</f>
        <v>0</v>
      </c>
      <c r="L552" s="18">
        <f>VLOOKUP(F552,'[1]2013'!$F$419:$H$824,3,FALSE)</f>
        <v>0</v>
      </c>
      <c r="M552" s="18">
        <f>VLOOKUP(F552,'[1]2014'!$F$417:$K$819,6,FALSE)</f>
        <v>0</v>
      </c>
      <c r="N552" s="23">
        <f>VLOOKUP(F552,'[1]2015-2016'!$F$421:$J$826,5,FALSE)</f>
        <v>0</v>
      </c>
      <c r="O552" s="15">
        <f>VLOOKUP(F552,'[1]2015-2016'!$F$420:$M$825,8,FALSE)</f>
        <v>0</v>
      </c>
      <c r="T552" s="32">
        <v>0</v>
      </c>
      <c r="U552" s="1">
        <f t="shared" si="157"/>
        <v>0</v>
      </c>
      <c r="V552" s="33">
        <v>0</v>
      </c>
      <c r="W552" s="1">
        <f t="shared" si="158"/>
        <v>0</v>
      </c>
    </row>
    <row r="553" spans="1:23" outlineLevel="4">
      <c r="A553" s="1" t="e">
        <f t="shared" si="154"/>
        <v>#REF!</v>
      </c>
      <c r="B553" s="16"/>
      <c r="C553" s="17"/>
      <c r="D553" s="17"/>
      <c r="E553" s="18"/>
      <c r="F553" s="31" t="s">
        <v>1009</v>
      </c>
      <c r="G553" s="35" t="s">
        <v>1010</v>
      </c>
      <c r="H553" s="18">
        <f>VLOOKUP(F553,'[1]2009'!$E$377:$G$725,3,FALSE)</f>
        <v>0</v>
      </c>
      <c r="I553" s="18">
        <f>VLOOKUP(F553,'[1]2010'!$E$396:$G$776,3,FALSE)</f>
        <v>0</v>
      </c>
      <c r="J553" s="18">
        <f>VLOOKUP(F553,'[1]2011'!$F$393:$H$771,3,FALSE)</f>
        <v>0</v>
      </c>
      <c r="K553" s="18">
        <f>VLOOKUP(F553,'[1]2012'!$E$418:$H$815,3,FALSE)</f>
        <v>0</v>
      </c>
      <c r="L553" s="18">
        <f>VLOOKUP(F553,'[1]2013'!$F$419:$H$824,3,FALSE)</f>
        <v>0</v>
      </c>
      <c r="M553" s="18">
        <f>VLOOKUP(F553,'[1]2014'!$F$417:$K$819,6,FALSE)</f>
        <v>0</v>
      </c>
      <c r="N553" s="23">
        <f>VLOOKUP(F553,'[1]2015-2016'!$F$421:$J$826,5,FALSE)</f>
        <v>0</v>
      </c>
      <c r="O553" s="15">
        <f>VLOOKUP(F553,'[1]2015-2016'!$F$420:$M$825,8,FALSE)</f>
        <v>0</v>
      </c>
      <c r="T553" s="32">
        <v>0</v>
      </c>
      <c r="U553" s="1">
        <f t="shared" si="157"/>
        <v>0</v>
      </c>
      <c r="V553" s="33">
        <v>0</v>
      </c>
      <c r="W553" s="1">
        <f t="shared" si="158"/>
        <v>0</v>
      </c>
    </row>
    <row r="554" spans="1:23" outlineLevel="5">
      <c r="A554" s="1" t="e">
        <f t="shared" si="154"/>
        <v>#REF!</v>
      </c>
      <c r="B554" s="16"/>
      <c r="C554" s="17"/>
      <c r="D554" s="17"/>
      <c r="E554" s="18"/>
      <c r="F554" s="31" t="s">
        <v>1011</v>
      </c>
      <c r="G554" s="35" t="s">
        <v>1012</v>
      </c>
      <c r="H554" s="18">
        <f>VLOOKUP(F554,'[1]2009'!$E$377:$G$725,3,FALSE)</f>
        <v>0</v>
      </c>
      <c r="I554" s="18">
        <f>VLOOKUP(F554,'[1]2010'!$E$396:$G$776,3,FALSE)</f>
        <v>0</v>
      </c>
      <c r="J554" s="18">
        <f>VLOOKUP(F554,'[1]2011'!$F$393:$H$771,3,FALSE)</f>
        <v>0</v>
      </c>
      <c r="K554" s="18">
        <f>VLOOKUP(F554,'[1]2012'!$E$418:$H$815,3,FALSE)</f>
        <v>0</v>
      </c>
      <c r="L554" s="18">
        <f>VLOOKUP(F554,'[1]2013'!$F$419:$H$824,3,FALSE)</f>
        <v>0</v>
      </c>
      <c r="M554" s="18">
        <f>VLOOKUP(F554,'[1]2014'!$F$417:$K$819,6,FALSE)</f>
        <v>0</v>
      </c>
      <c r="N554" s="23">
        <f>VLOOKUP(F554,'[1]2015-2016'!$F$421:$J$826,5,FALSE)</f>
        <v>0</v>
      </c>
      <c r="O554" s="15">
        <f>VLOOKUP(F554,'[1]2015-2016'!$F$420:$M$825,8,FALSE)</f>
        <v>0</v>
      </c>
      <c r="T554" s="32">
        <v>0</v>
      </c>
      <c r="U554" s="1">
        <f t="shared" si="157"/>
        <v>0</v>
      </c>
      <c r="V554" s="33">
        <v>0</v>
      </c>
      <c r="W554" s="1">
        <f t="shared" si="158"/>
        <v>0</v>
      </c>
    </row>
    <row r="555" spans="1:23" outlineLevel="4">
      <c r="A555" s="1" t="e">
        <f t="shared" si="154"/>
        <v>#REF!</v>
      </c>
      <c r="B555" s="16"/>
      <c r="C555" s="17"/>
      <c r="D555" s="17"/>
      <c r="E555" s="18"/>
      <c r="F555" s="31" t="s">
        <v>1013</v>
      </c>
      <c r="G555" s="35" t="s">
        <v>1014</v>
      </c>
      <c r="H555" s="18">
        <f>VLOOKUP(F555,'[1]2009'!$E$377:$G$725,3,FALSE)</f>
        <v>0</v>
      </c>
      <c r="I555" s="18">
        <f>VLOOKUP(F555,'[1]2010'!$E$396:$G$776,3,FALSE)</f>
        <v>0</v>
      </c>
      <c r="J555" s="18">
        <f>VLOOKUP(F555,'[1]2011'!$F$393:$H$771,3,FALSE)</f>
        <v>0</v>
      </c>
      <c r="K555" s="18">
        <f>VLOOKUP(F555,'[1]2012'!$E$418:$H$815,3,FALSE)</f>
        <v>0</v>
      </c>
      <c r="L555" s="18">
        <f>VLOOKUP(F555,'[1]2013'!$F$419:$H$824,3,FALSE)</f>
        <v>0</v>
      </c>
      <c r="M555" s="18">
        <f>VLOOKUP(F555,'[1]2014'!$F$417:$K$819,6,FALSE)</f>
        <v>0</v>
      </c>
      <c r="N555" s="23">
        <f>VLOOKUP(F555,'[1]2015-2016'!$F$421:$J$826,5,FALSE)</f>
        <v>0</v>
      </c>
      <c r="O555" s="15">
        <f>VLOOKUP(F555,'[1]2015-2016'!$F$420:$M$825,8,FALSE)</f>
        <v>0</v>
      </c>
      <c r="T555" s="32">
        <v>0</v>
      </c>
      <c r="U555" s="1">
        <f t="shared" si="157"/>
        <v>0</v>
      </c>
      <c r="V555" s="33">
        <v>0</v>
      </c>
      <c r="W555" s="1">
        <f t="shared" si="158"/>
        <v>0</v>
      </c>
    </row>
    <row r="556" spans="1:23" outlineLevel="4">
      <c r="A556" s="1" t="e">
        <f t="shared" si="154"/>
        <v>#REF!</v>
      </c>
      <c r="B556" s="16"/>
      <c r="C556" s="17"/>
      <c r="D556" s="17"/>
      <c r="E556" s="18"/>
      <c r="F556" s="31" t="s">
        <v>1015</v>
      </c>
      <c r="G556" s="35" t="s">
        <v>1016</v>
      </c>
      <c r="H556" s="18">
        <f>VLOOKUP(F556,'[1]2009'!$E$377:$G$725,3,FALSE)</f>
        <v>0</v>
      </c>
      <c r="I556" s="18">
        <f>VLOOKUP(F556,'[1]2010'!$E$396:$G$776,3,FALSE)</f>
        <v>0</v>
      </c>
      <c r="J556" s="18">
        <f>VLOOKUP(F556,'[1]2011'!$F$393:$H$771,3,FALSE)</f>
        <v>0</v>
      </c>
      <c r="K556" s="18">
        <f>VLOOKUP(F556,'[1]2012'!$E$418:$H$815,3,FALSE)</f>
        <v>0</v>
      </c>
      <c r="L556" s="18">
        <f>VLOOKUP(F556,'[1]2013'!$F$419:$H$824,3,FALSE)</f>
        <v>0</v>
      </c>
      <c r="M556" s="18">
        <f>VLOOKUP(F556,'[1]2014'!$F$417:$K$819,6,FALSE)</f>
        <v>0</v>
      </c>
      <c r="N556" s="23">
        <f>VLOOKUP(F556,'[1]2015-2016'!$F$421:$J$826,5,FALSE)</f>
        <v>0</v>
      </c>
      <c r="O556" s="15">
        <f>VLOOKUP(F556,'[1]2015-2016'!$F$420:$M$825,8,FALSE)</f>
        <v>0</v>
      </c>
      <c r="T556" s="32">
        <v>0</v>
      </c>
      <c r="U556" s="1">
        <f t="shared" si="157"/>
        <v>0</v>
      </c>
      <c r="V556" s="33">
        <v>0</v>
      </c>
      <c r="W556" s="1">
        <f t="shared" si="158"/>
        <v>0</v>
      </c>
    </row>
    <row r="557" spans="1:23" outlineLevel="4">
      <c r="A557" s="1" t="e">
        <f t="shared" si="154"/>
        <v>#REF!</v>
      </c>
      <c r="B557" s="16"/>
      <c r="C557" s="17"/>
      <c r="D557" s="17"/>
      <c r="E557" s="18"/>
      <c r="F557" s="31" t="s">
        <v>1017</v>
      </c>
      <c r="G557" s="35" t="s">
        <v>1018</v>
      </c>
      <c r="H557" s="18">
        <f>VLOOKUP(F557,'[1]2009'!$E$377:$G$725,3,FALSE)</f>
        <v>0</v>
      </c>
      <c r="I557" s="18">
        <f>VLOOKUP(F557,'[1]2010'!$E$396:$G$776,3,FALSE)</f>
        <v>0</v>
      </c>
      <c r="J557" s="18">
        <f>VLOOKUP(F557,'[1]2011'!$F$393:$H$771,3,FALSE)</f>
        <v>0</v>
      </c>
      <c r="K557" s="18">
        <f>VLOOKUP(F557,'[1]2012'!$E$418:$H$815,3,FALSE)</f>
        <v>0</v>
      </c>
      <c r="L557" s="18">
        <f>VLOOKUP(F557,'[1]2013'!$F$419:$H$824,3,FALSE)</f>
        <v>0</v>
      </c>
      <c r="M557" s="18">
        <f>VLOOKUP(F557,'[1]2014'!$F$417:$K$819,6,FALSE)</f>
        <v>0</v>
      </c>
      <c r="N557" s="23">
        <f>VLOOKUP(F557,'[1]2015-2016'!$F$421:$J$826,5,FALSE)</f>
        <v>0</v>
      </c>
      <c r="O557" s="15">
        <f>VLOOKUP(F557,'[1]2015-2016'!$F$420:$M$825,8,FALSE)</f>
        <v>0</v>
      </c>
      <c r="T557" s="32">
        <v>0</v>
      </c>
      <c r="U557" s="1">
        <f t="shared" si="157"/>
        <v>0</v>
      </c>
      <c r="V557" s="33">
        <v>0</v>
      </c>
      <c r="W557" s="1">
        <f t="shared" si="158"/>
        <v>0</v>
      </c>
    </row>
    <row r="558" spans="1:23" outlineLevel="4">
      <c r="A558" s="1" t="e">
        <f t="shared" si="154"/>
        <v>#REF!</v>
      </c>
      <c r="B558" s="16"/>
      <c r="C558" s="17"/>
      <c r="D558" s="17"/>
      <c r="E558" s="18"/>
      <c r="F558" s="31" t="s">
        <v>1019</v>
      </c>
      <c r="G558" s="35" t="s">
        <v>1020</v>
      </c>
      <c r="H558" s="18">
        <f>VLOOKUP(F558,'[1]2009'!$E$377:$G$725,3,FALSE)</f>
        <v>0</v>
      </c>
      <c r="I558" s="18">
        <f>VLOOKUP(F558,'[1]2010'!$E$396:$G$776,3,FALSE)</f>
        <v>0</v>
      </c>
      <c r="J558" s="18">
        <f>VLOOKUP(F558,'[1]2011'!$F$393:$H$771,3,FALSE)</f>
        <v>0</v>
      </c>
      <c r="K558" s="18">
        <f>VLOOKUP(F558,'[1]2012'!$E$418:$H$815,3,FALSE)</f>
        <v>0</v>
      </c>
      <c r="L558" s="18">
        <f>VLOOKUP(F558,'[1]2013'!$F$419:$H$824,3,FALSE)</f>
        <v>0</v>
      </c>
      <c r="M558" s="18">
        <f>VLOOKUP(F558,'[1]2014'!$F$417:$K$819,6,FALSE)</f>
        <v>0</v>
      </c>
      <c r="N558" s="23">
        <f>VLOOKUP(F558,'[1]2015-2016'!$F$421:$J$826,5,FALSE)</f>
        <v>0</v>
      </c>
      <c r="O558" s="15">
        <f>VLOOKUP(F558,'[1]2015-2016'!$F$420:$M$825,8,FALSE)</f>
        <v>0</v>
      </c>
      <c r="T558" s="32">
        <v>0</v>
      </c>
      <c r="U558" s="1">
        <f t="shared" si="157"/>
        <v>0</v>
      </c>
      <c r="V558" s="33">
        <v>0</v>
      </c>
      <c r="W558" s="1">
        <f t="shared" si="158"/>
        <v>0</v>
      </c>
    </row>
    <row r="559" spans="1:23" outlineLevel="4">
      <c r="A559" s="1" t="e">
        <f t="shared" si="154"/>
        <v>#REF!</v>
      </c>
      <c r="B559" s="16"/>
      <c r="C559" s="17"/>
      <c r="D559" s="17"/>
      <c r="E559" s="18"/>
      <c r="F559" s="31" t="s">
        <v>1021</v>
      </c>
      <c r="G559" s="35" t="s">
        <v>1022</v>
      </c>
      <c r="H559" s="18">
        <f>VLOOKUP(F559,'[1]2009'!$E$377:$G$725,3,FALSE)</f>
        <v>117015.164</v>
      </c>
      <c r="I559" s="18">
        <f>VLOOKUP(F559,'[1]2010'!$E$396:$G$776,3,FALSE)</f>
        <v>130418</v>
      </c>
      <c r="J559" s="18">
        <f>VLOOKUP(F559,'[1]2011'!$F$393:$H$771,3,FALSE)</f>
        <v>121168</v>
      </c>
      <c r="K559" s="18">
        <f>VLOOKUP(F559,'[1]2012'!$E$418:$H$815,3,FALSE)</f>
        <v>117745</v>
      </c>
      <c r="L559" s="18">
        <f>VLOOKUP(F559,'[1]2013'!$F$419:$H$824,3,FALSE)</f>
        <v>109772</v>
      </c>
      <c r="M559" s="18">
        <f>VLOOKUP(F559,'[1]2014'!$F$417:$K$819,6,FALSE)</f>
        <v>166877</v>
      </c>
      <c r="N559" s="23">
        <f>VLOOKUP(F559,'[1]2015-2016'!$F$421:$J$826,5,FALSE)</f>
        <v>109687</v>
      </c>
      <c r="O559" s="15">
        <f>VLOOKUP(F559,'[1]2015-2016'!$F$420:$M$825,8,FALSE)</f>
        <v>113855.106</v>
      </c>
      <c r="T559" s="32">
        <v>78649732</v>
      </c>
      <c r="U559" s="1">
        <f t="shared" si="157"/>
        <v>78649.732000000004</v>
      </c>
      <c r="V559" s="33">
        <v>11598258.199999999</v>
      </c>
      <c r="W559" s="1">
        <f t="shared" si="158"/>
        <v>11598.258199999998</v>
      </c>
    </row>
    <row r="560" spans="1:23" outlineLevel="4">
      <c r="A560" s="1" t="e">
        <f t="shared" si="154"/>
        <v>#REF!</v>
      </c>
      <c r="B560" s="16"/>
      <c r="C560" s="17"/>
      <c r="D560" s="17"/>
      <c r="E560" s="18"/>
      <c r="F560" s="31" t="s">
        <v>1023</v>
      </c>
      <c r="G560" s="35" t="s">
        <v>1024</v>
      </c>
      <c r="H560" s="18">
        <f>VLOOKUP(F560,'[1]2009'!$E$377:$G$725,3,FALSE)</f>
        <v>7657.076</v>
      </c>
      <c r="I560" s="18">
        <f>VLOOKUP(F560,'[1]2010'!$E$396:$G$776,3,FALSE)</f>
        <v>9100</v>
      </c>
      <c r="J560" s="18">
        <f>VLOOKUP(F560,'[1]2011'!$F$393:$H$771,3,FALSE)</f>
        <v>4593</v>
      </c>
      <c r="K560" s="18">
        <f>VLOOKUP(F560,'[1]2012'!$E$418:$H$815,3,FALSE)</f>
        <v>3565</v>
      </c>
      <c r="L560" s="18">
        <f>VLOOKUP(F560,'[1]2013'!$F$419:$H$824,3,FALSE)</f>
        <v>2589</v>
      </c>
      <c r="M560" s="18">
        <f>VLOOKUP(F560,'[1]2014'!$F$417:$K$819,6,FALSE)</f>
        <v>38654</v>
      </c>
      <c r="N560" s="23">
        <f>VLOOKUP(F560,'[1]2015-2016'!$F$421:$J$826,5,FALSE)</f>
        <v>54097</v>
      </c>
      <c r="O560" s="15">
        <f>VLOOKUP(F560,'[1]2015-2016'!$F$420:$M$825,8,FALSE)</f>
        <v>56152.686000000002</v>
      </c>
      <c r="T560" s="32">
        <v>38676910</v>
      </c>
      <c r="U560" s="1">
        <f t="shared" si="157"/>
        <v>38676.910000000003</v>
      </c>
      <c r="V560" s="33">
        <v>8116810</v>
      </c>
      <c r="W560" s="1">
        <f t="shared" si="158"/>
        <v>8116.81</v>
      </c>
    </row>
    <row r="561" spans="1:23" outlineLevel="4">
      <c r="A561" s="1" t="e">
        <f t="shared" si="154"/>
        <v>#REF!</v>
      </c>
      <c r="B561" s="16"/>
      <c r="C561" s="17"/>
      <c r="D561" s="17"/>
      <c r="E561" s="18"/>
      <c r="F561" s="31" t="s">
        <v>1025</v>
      </c>
      <c r="G561" s="35" t="s">
        <v>1026</v>
      </c>
      <c r="H561" s="18">
        <f>VLOOKUP(F561,'[1]2009'!$E$377:$G$725,3,FALSE)</f>
        <v>0</v>
      </c>
      <c r="I561" s="18">
        <f>VLOOKUP(F561,'[1]2010'!$E$396:$G$776,3,FALSE)</f>
        <v>0</v>
      </c>
      <c r="J561" s="18">
        <f>VLOOKUP(F561,'[1]2011'!$F$393:$H$771,3,FALSE)</f>
        <v>0</v>
      </c>
      <c r="K561" s="18">
        <f>VLOOKUP(F561,'[1]2012'!$E$418:$H$815,3,FALSE)</f>
        <v>0</v>
      </c>
      <c r="L561" s="18">
        <f>VLOOKUP(F561,'[1]2013'!$F$419:$H$824,3,FALSE)</f>
        <v>0</v>
      </c>
      <c r="M561" s="18">
        <f>VLOOKUP(F561,'[1]2014'!$F$417:$K$819,6,FALSE)</f>
        <v>0</v>
      </c>
      <c r="N561" s="23">
        <f>VLOOKUP(F561,'[1]2015-2016'!$F$421:$J$826,5,FALSE)</f>
        <v>0</v>
      </c>
      <c r="O561" s="15">
        <f>VLOOKUP(F561,'[1]2015-2016'!$F$420:$M$825,8,FALSE)</f>
        <v>0</v>
      </c>
      <c r="T561" s="32">
        <v>0</v>
      </c>
      <c r="U561" s="1">
        <f t="shared" si="157"/>
        <v>0</v>
      </c>
      <c r="V561" s="33">
        <v>0</v>
      </c>
      <c r="W561" s="1">
        <f t="shared" si="158"/>
        <v>0</v>
      </c>
    </row>
    <row r="562" spans="1:23" outlineLevel="4">
      <c r="A562" s="1" t="e">
        <f t="shared" si="154"/>
        <v>#REF!</v>
      </c>
      <c r="B562" s="16"/>
      <c r="C562" s="17"/>
      <c r="D562" s="17"/>
      <c r="E562" s="18"/>
      <c r="F562" s="31" t="s">
        <v>1027</v>
      </c>
      <c r="G562" s="35" t="s">
        <v>1028</v>
      </c>
      <c r="H562" s="18">
        <f>VLOOKUP(F562,'[1]2009'!$E$377:$G$725,3,FALSE)</f>
        <v>0</v>
      </c>
      <c r="I562" s="18">
        <f>VLOOKUP(F562,'[1]2010'!$E$396:$G$776,3,FALSE)</f>
        <v>0</v>
      </c>
      <c r="J562" s="18">
        <f>VLOOKUP(F562,'[1]2011'!$F$393:$H$771,3,FALSE)</f>
        <v>0</v>
      </c>
      <c r="K562" s="18">
        <f>VLOOKUP(F562,'[1]2012'!$E$418:$H$815,3,FALSE)</f>
        <v>0</v>
      </c>
      <c r="L562" s="18">
        <f>VLOOKUP(F562,'[1]2013'!$F$419:$H$824,3,FALSE)</f>
        <v>0</v>
      </c>
      <c r="M562" s="18">
        <f>VLOOKUP(F562,'[1]2014'!$F$417:$K$819,6,FALSE)</f>
        <v>0</v>
      </c>
      <c r="N562" s="23">
        <f>VLOOKUP(F562,'[1]2015-2016'!$F$421:$J$826,5,FALSE)</f>
        <v>0</v>
      </c>
      <c r="O562" s="15">
        <f>VLOOKUP(F562,'[1]2015-2016'!$F$420:$M$825,8,FALSE)</f>
        <v>0</v>
      </c>
      <c r="T562" s="32">
        <v>0</v>
      </c>
      <c r="U562" s="1">
        <f t="shared" si="157"/>
        <v>0</v>
      </c>
      <c r="V562" s="33">
        <v>0</v>
      </c>
      <c r="W562" s="1">
        <f t="shared" si="158"/>
        <v>0</v>
      </c>
    </row>
    <row r="563" spans="1:23" outlineLevel="4">
      <c r="A563" s="1" t="e">
        <f t="shared" si="154"/>
        <v>#REF!</v>
      </c>
      <c r="B563" s="16"/>
      <c r="C563" s="17"/>
      <c r="D563" s="17"/>
      <c r="E563" s="18"/>
      <c r="F563" s="31" t="s">
        <v>1029</v>
      </c>
      <c r="G563" s="35" t="s">
        <v>1030</v>
      </c>
      <c r="H563" s="18">
        <f>VLOOKUP(F563,'[1]2009'!$E$377:$G$725,3,FALSE)</f>
        <v>0</v>
      </c>
      <c r="I563" s="18">
        <f>VLOOKUP(F563,'[1]2010'!$E$396:$G$776,3,FALSE)</f>
        <v>0</v>
      </c>
      <c r="J563" s="18">
        <f>VLOOKUP(F563,'[1]2011'!$F$393:$H$771,3,FALSE)</f>
        <v>0</v>
      </c>
      <c r="K563" s="18">
        <f>VLOOKUP(F563,'[1]2012'!$E$418:$H$815,3,FALSE)</f>
        <v>0</v>
      </c>
      <c r="L563" s="18">
        <f>VLOOKUP(F563,'[1]2013'!$F$419:$H$824,3,FALSE)</f>
        <v>0</v>
      </c>
      <c r="M563" s="18">
        <f>VLOOKUP(F563,'[1]2014'!$F$417:$K$819,6,FALSE)</f>
        <v>0</v>
      </c>
      <c r="N563" s="23">
        <f>VLOOKUP(F563,'[1]2015-2016'!$F$421:$J$826,5,FALSE)</f>
        <v>0</v>
      </c>
      <c r="O563" s="15">
        <f>VLOOKUP(F563,'[1]2015-2016'!$F$420:$M$825,8,FALSE)</f>
        <v>0</v>
      </c>
      <c r="T563" s="32">
        <v>0</v>
      </c>
      <c r="U563" s="1">
        <f t="shared" si="157"/>
        <v>0</v>
      </c>
      <c r="V563" s="33">
        <v>0</v>
      </c>
      <c r="W563" s="1">
        <f t="shared" si="158"/>
        <v>0</v>
      </c>
    </row>
    <row r="564" spans="1:23" outlineLevel="4">
      <c r="A564" s="1" t="e">
        <f t="shared" si="154"/>
        <v>#REF!</v>
      </c>
      <c r="B564" s="16"/>
      <c r="C564" s="17"/>
      <c r="D564" s="17"/>
      <c r="E564" s="18"/>
      <c r="F564" s="31" t="s">
        <v>1031</v>
      </c>
      <c r="G564" s="35" t="s">
        <v>1032</v>
      </c>
      <c r="H564" s="18">
        <f>VLOOKUP(F564,'[1]2009'!$E$377:$G$725,3,FALSE)</f>
        <v>0</v>
      </c>
      <c r="I564" s="18">
        <f>VLOOKUP(F564,'[1]2010'!$E$396:$G$776,3,FALSE)</f>
        <v>0</v>
      </c>
      <c r="J564" s="18">
        <f>VLOOKUP(F564,'[1]2011'!$F$393:$H$771,3,FALSE)</f>
        <v>0</v>
      </c>
      <c r="K564" s="18">
        <f>VLOOKUP(F564,'[1]2012'!$E$418:$H$815,3,FALSE)</f>
        <v>0</v>
      </c>
      <c r="L564" s="18">
        <f>VLOOKUP(F564,'[1]2013'!$F$419:$H$824,3,FALSE)</f>
        <v>0</v>
      </c>
      <c r="M564" s="18">
        <f>VLOOKUP(F564,'[1]2014'!$F$417:$K$819,6,FALSE)</f>
        <v>0</v>
      </c>
      <c r="N564" s="23">
        <f>VLOOKUP(F564,'[1]2015-2016'!$F$421:$J$826,5,FALSE)</f>
        <v>0</v>
      </c>
      <c r="O564" s="15">
        <f>VLOOKUP(F564,'[1]2015-2016'!$F$420:$M$825,8,FALSE)</f>
        <v>0</v>
      </c>
      <c r="T564" s="32">
        <v>0</v>
      </c>
      <c r="U564" s="1">
        <f t="shared" si="157"/>
        <v>0</v>
      </c>
      <c r="V564" s="33">
        <v>0</v>
      </c>
      <c r="W564" s="1">
        <f t="shared" si="158"/>
        <v>0</v>
      </c>
    </row>
    <row r="565" spans="1:23" outlineLevel="4">
      <c r="A565" s="1" t="e">
        <f t="shared" si="154"/>
        <v>#REF!</v>
      </c>
      <c r="B565" s="16"/>
      <c r="C565" s="17"/>
      <c r="D565" s="17"/>
      <c r="E565" s="18"/>
      <c r="F565" s="31" t="s">
        <v>1033</v>
      </c>
      <c r="G565" s="35" t="s">
        <v>1034</v>
      </c>
      <c r="H565" s="18">
        <f>VLOOKUP(F565,'[1]2009'!$E$377:$G$725,3,FALSE)</f>
        <v>0</v>
      </c>
      <c r="I565" s="18">
        <f>VLOOKUP(F565,'[1]2010'!$E$396:$G$776,3,FALSE)</f>
        <v>0</v>
      </c>
      <c r="J565" s="18">
        <f>VLOOKUP(F565,'[1]2011'!$F$393:$H$771,3,FALSE)</f>
        <v>0</v>
      </c>
      <c r="K565" s="18">
        <f>VLOOKUP(F565,'[1]2012'!$E$418:$H$815,3,FALSE)</f>
        <v>0</v>
      </c>
      <c r="L565" s="18">
        <f>VLOOKUP(F565,'[1]2013'!$F$419:$H$824,3,FALSE)</f>
        <v>0</v>
      </c>
      <c r="M565" s="18">
        <f>VLOOKUP(F565,'[1]2014'!$F$417:$K$819,6,FALSE)</f>
        <v>0</v>
      </c>
      <c r="N565" s="23">
        <f>VLOOKUP(F565,'[1]2015-2016'!$F$421:$J$826,5,FALSE)</f>
        <v>0</v>
      </c>
      <c r="O565" s="15">
        <f>VLOOKUP(F565,'[1]2015-2016'!$F$420:$M$825,8,FALSE)</f>
        <v>0</v>
      </c>
      <c r="T565" s="32">
        <v>0</v>
      </c>
      <c r="U565" s="1">
        <f t="shared" si="157"/>
        <v>0</v>
      </c>
      <c r="V565" s="33">
        <v>0</v>
      </c>
      <c r="W565" s="1">
        <f t="shared" si="158"/>
        <v>0</v>
      </c>
    </row>
    <row r="566" spans="1:23" outlineLevel="4">
      <c r="A566" s="1" t="e">
        <f t="shared" si="154"/>
        <v>#REF!</v>
      </c>
      <c r="B566" s="16"/>
      <c r="C566" s="17"/>
      <c r="D566" s="17"/>
      <c r="E566" s="18"/>
      <c r="F566" s="31" t="s">
        <v>1035</v>
      </c>
      <c r="G566" s="35" t="s">
        <v>1036</v>
      </c>
      <c r="H566" s="18">
        <f>VLOOKUP(F566,'[1]2009'!$E$377:$G$725,3,FALSE)</f>
        <v>0</v>
      </c>
      <c r="I566" s="18">
        <f>VLOOKUP(F566,'[1]2010'!$E$396:$G$776,3,FALSE)</f>
        <v>0</v>
      </c>
      <c r="J566" s="18">
        <f>VLOOKUP(F566,'[1]2011'!$F$393:$H$771,3,FALSE)</f>
        <v>0</v>
      </c>
      <c r="K566" s="18">
        <f>VLOOKUP(F566,'[1]2012'!$E$418:$H$815,3,FALSE)</f>
        <v>0</v>
      </c>
      <c r="L566" s="18">
        <f>VLOOKUP(F566,'[1]2013'!$F$419:$H$824,3,FALSE)</f>
        <v>0</v>
      </c>
      <c r="M566" s="18">
        <f>VLOOKUP(F566,'[1]2014'!$F$417:$K$819,6,FALSE)</f>
        <v>0</v>
      </c>
      <c r="N566" s="23">
        <f>VLOOKUP(F566,'[1]2015-2016'!$F$421:$J$826,5,FALSE)</f>
        <v>0</v>
      </c>
      <c r="O566" s="15">
        <f>VLOOKUP(F566,'[1]2015-2016'!$F$420:$M$825,8,FALSE)</f>
        <v>0</v>
      </c>
      <c r="T566" s="32">
        <v>0</v>
      </c>
      <c r="U566" s="1">
        <f t="shared" si="157"/>
        <v>0</v>
      </c>
      <c r="V566" s="33">
        <v>0</v>
      </c>
      <c r="W566" s="1">
        <f t="shared" si="158"/>
        <v>0</v>
      </c>
    </row>
    <row r="567" spans="1:23" outlineLevel="4">
      <c r="A567" s="1" t="e">
        <f t="shared" si="154"/>
        <v>#REF!</v>
      </c>
      <c r="B567" s="16"/>
      <c r="C567" s="17"/>
      <c r="D567" s="17"/>
      <c r="E567" s="18"/>
      <c r="F567" s="31" t="s">
        <v>1037</v>
      </c>
      <c r="G567" s="35" t="s">
        <v>1038</v>
      </c>
      <c r="H567" s="18">
        <f>VLOOKUP(F567,'[1]2009'!$E$377:$G$725,3,FALSE)</f>
        <v>12508.664000000001</v>
      </c>
      <c r="I567" s="18">
        <f>VLOOKUP(F567,'[1]2010'!$E$396:$G$776,3,FALSE)</f>
        <v>19832</v>
      </c>
      <c r="J567" s="18">
        <f>VLOOKUP(F567,'[1]2011'!$F$393:$H$771,3,FALSE)</f>
        <v>19228</v>
      </c>
      <c r="K567" s="18">
        <f>VLOOKUP(F567,'[1]2012'!$E$418:$H$815,3,FALSE)</f>
        <v>18810</v>
      </c>
      <c r="L567" s="18">
        <f>VLOOKUP(F567,'[1]2013'!$F$419:$H$824,3,FALSE)</f>
        <v>15905</v>
      </c>
      <c r="M567" s="18">
        <f>VLOOKUP(F567,'[1]2014'!$F$417:$K$819,6,FALSE)</f>
        <v>27074</v>
      </c>
      <c r="N567" s="23">
        <f>VLOOKUP(F567,'[1]2015-2016'!$F$421:$J$826,5,FALSE)</f>
        <v>20675</v>
      </c>
      <c r="O567" s="15">
        <f>VLOOKUP(F567,'[1]2015-2016'!$F$420:$M$825,8,FALSE)</f>
        <v>21460.65</v>
      </c>
      <c r="T567" s="32">
        <v>11027699</v>
      </c>
      <c r="U567" s="1">
        <f t="shared" si="157"/>
        <v>11027.699000000001</v>
      </c>
      <c r="V567" s="33">
        <v>1729527.9</v>
      </c>
      <c r="W567" s="1">
        <f t="shared" si="158"/>
        <v>1729.5278999999998</v>
      </c>
    </row>
    <row r="568" spans="1:23" outlineLevel="4">
      <c r="A568" s="1" t="e">
        <f t="shared" si="154"/>
        <v>#REF!</v>
      </c>
      <c r="B568" s="16"/>
      <c r="C568" s="17"/>
      <c r="D568" s="17"/>
      <c r="E568" s="18"/>
      <c r="F568" s="49" t="s">
        <v>1039</v>
      </c>
      <c r="G568" s="51" t="s">
        <v>1040</v>
      </c>
      <c r="H568" s="18">
        <v>0</v>
      </c>
      <c r="I568" s="18">
        <v>0</v>
      </c>
      <c r="J568" s="18">
        <v>0</v>
      </c>
      <c r="K568" s="18">
        <v>0</v>
      </c>
      <c r="L568" s="18">
        <v>0</v>
      </c>
      <c r="M568" s="18">
        <f>VLOOKUP(F568,'[1]2014'!$F$417:$K$819,6,FALSE)</f>
        <v>0</v>
      </c>
      <c r="N568" s="23">
        <f>VLOOKUP(F568,'[1]2015-2016'!$F$421:$J$826,5,FALSE)</f>
        <v>0</v>
      </c>
      <c r="O568" s="15">
        <f>VLOOKUP(F568,'[1]2015-2016'!$F$420:$M$825,8,FALSE)</f>
        <v>0</v>
      </c>
      <c r="T568" s="32">
        <v>0</v>
      </c>
      <c r="U568" s="1">
        <f t="shared" si="157"/>
        <v>0</v>
      </c>
      <c r="V568" s="33">
        <v>0</v>
      </c>
      <c r="W568" s="1">
        <f t="shared" si="158"/>
        <v>0</v>
      </c>
    </row>
    <row r="569" spans="1:23" outlineLevel="3">
      <c r="A569" s="1" t="e">
        <f t="shared" si="154"/>
        <v>#REF!</v>
      </c>
      <c r="B569" s="16"/>
      <c r="C569" s="17"/>
      <c r="D569" s="17"/>
      <c r="E569" s="42" t="s">
        <v>1041</v>
      </c>
      <c r="F569" s="17"/>
      <c r="G569" s="53"/>
      <c r="H569" s="18">
        <f t="shared" ref="H569:O569" si="159">SUM(H570:H571)</f>
        <v>24761.435999999998</v>
      </c>
      <c r="I569" s="18">
        <f t="shared" si="159"/>
        <v>23177</v>
      </c>
      <c r="J569" s="18">
        <f t="shared" si="159"/>
        <v>21197</v>
      </c>
      <c r="K569" s="18">
        <f t="shared" si="159"/>
        <v>18342</v>
      </c>
      <c r="L569" s="18">
        <f t="shared" si="159"/>
        <v>19684</v>
      </c>
      <c r="M569" s="18">
        <f t="shared" si="159"/>
        <v>12110</v>
      </c>
      <c r="N569" s="18">
        <f t="shared" si="159"/>
        <v>8636</v>
      </c>
      <c r="O569" s="45">
        <f t="shared" si="159"/>
        <v>8964.1679999999997</v>
      </c>
      <c r="T569" s="39">
        <f>SUM(T570:T571)</f>
        <v>6349581</v>
      </c>
      <c r="U569" s="1">
        <f t="shared" si="157"/>
        <v>6349.5810000000001</v>
      </c>
      <c r="V569" s="40">
        <f t="shared" ref="V569" si="160">SUM(V570:V571)</f>
        <v>1285415.1000000001</v>
      </c>
      <c r="W569" s="1">
        <f t="shared" si="158"/>
        <v>1285.4151000000002</v>
      </c>
    </row>
    <row r="570" spans="1:23" outlineLevel="4">
      <c r="A570" s="1" t="e">
        <f t="shared" si="154"/>
        <v>#REF!</v>
      </c>
      <c r="B570" s="16"/>
      <c r="C570" s="17"/>
      <c r="D570" s="17"/>
      <c r="E570" s="18"/>
      <c r="F570" s="31" t="s">
        <v>1042</v>
      </c>
      <c r="G570" s="35" t="s">
        <v>1043</v>
      </c>
      <c r="H570" s="18">
        <f>VLOOKUP(F570,'[1]2009'!$E$377:$G$725,3,FALSE)</f>
        <v>24198.887999999999</v>
      </c>
      <c r="I570" s="18">
        <f>VLOOKUP(F570,'[1]2010'!$E$396:$G$776,3,FALSE)</f>
        <v>22282</v>
      </c>
      <c r="J570" s="18">
        <f>VLOOKUP(F570,'[1]2011'!$F$393:$H$771,3,FALSE)</f>
        <v>20248</v>
      </c>
      <c r="K570" s="18">
        <f>VLOOKUP(F570,'[1]2012'!$E$418:$H$815,3,FALSE)</f>
        <v>17993</v>
      </c>
      <c r="L570" s="18">
        <f>VLOOKUP(F570,'[1]2013'!$F$419:$H$824,3,FALSE)</f>
        <v>19300</v>
      </c>
      <c r="M570" s="18">
        <f>VLOOKUP(F570,'[1]2014'!$F$417:$K$819,6,FALSE)</f>
        <v>11922</v>
      </c>
      <c r="N570" s="23">
        <f>VLOOKUP(F570,'[1]2015-2016'!$F$421:$J$826,5,FALSE)</f>
        <v>7902</v>
      </c>
      <c r="O570" s="15">
        <f>VLOOKUP(F570,'[1]2015-2016'!$F$420:$M$825,8,FALSE)</f>
        <v>8202.2759999999998</v>
      </c>
      <c r="T570" s="32">
        <v>5701995</v>
      </c>
      <c r="U570" s="1">
        <f t="shared" si="157"/>
        <v>5701.9949999999999</v>
      </c>
      <c r="V570" s="33">
        <v>1217656.5</v>
      </c>
      <c r="W570" s="1">
        <f t="shared" si="158"/>
        <v>1217.6565000000001</v>
      </c>
    </row>
    <row r="571" spans="1:23" outlineLevel="4">
      <c r="A571" s="1" t="e">
        <f t="shared" si="154"/>
        <v>#REF!</v>
      </c>
      <c r="B571" s="16"/>
      <c r="C571" s="17"/>
      <c r="D571" s="17"/>
      <c r="E571" s="18"/>
      <c r="F571" s="31" t="s">
        <v>1044</v>
      </c>
      <c r="G571" s="35" t="s">
        <v>1045</v>
      </c>
      <c r="H571" s="18">
        <f>VLOOKUP(F571,'[1]2009'!$E$377:$G$725,3,FALSE)</f>
        <v>562.548</v>
      </c>
      <c r="I571" s="18">
        <f>VLOOKUP(F571,'[1]2010'!$E$396:$G$776,3,FALSE)</f>
        <v>895</v>
      </c>
      <c r="J571" s="18">
        <f>VLOOKUP(F571,'[1]2011'!$F$393:$H$771,3,FALSE)</f>
        <v>949</v>
      </c>
      <c r="K571" s="18">
        <f>VLOOKUP(F571,'[1]2012'!$E$418:$H$815,3,FALSE)</f>
        <v>349</v>
      </c>
      <c r="L571" s="18">
        <f>VLOOKUP(F571,'[1]2013'!$F$419:$H$824,3,FALSE)</f>
        <v>384</v>
      </c>
      <c r="M571" s="18">
        <f>VLOOKUP(F571,'[1]2014'!$F$417:$K$819,6,FALSE)</f>
        <v>188</v>
      </c>
      <c r="N571" s="23">
        <f>VLOOKUP(F571,'[1]2015-2016'!$F$421:$J$826,5,FALSE)</f>
        <v>734</v>
      </c>
      <c r="O571" s="15">
        <f>VLOOKUP(F571,'[1]2015-2016'!$F$420:$M$825,8,FALSE)</f>
        <v>761.89200000000005</v>
      </c>
      <c r="T571" s="32">
        <v>647586</v>
      </c>
      <c r="U571" s="1">
        <f t="shared" si="157"/>
        <v>647.58600000000001</v>
      </c>
      <c r="V571" s="33">
        <v>67758.600000000006</v>
      </c>
      <c r="W571" s="1">
        <f t="shared" si="158"/>
        <v>67.758600000000001</v>
      </c>
    </row>
    <row r="572" spans="1:23" outlineLevel="3">
      <c r="A572" s="1" t="e">
        <f t="shared" si="154"/>
        <v>#REF!</v>
      </c>
      <c r="B572" s="16"/>
      <c r="C572" s="17"/>
      <c r="D572" s="17"/>
      <c r="E572" s="42" t="s">
        <v>1046</v>
      </c>
      <c r="F572" s="17"/>
      <c r="G572" s="53"/>
      <c r="H572" s="18">
        <f t="shared" ref="H572:O572" si="161">SUM(H573:H580)</f>
        <v>347718.89600000001</v>
      </c>
      <c r="I572" s="18">
        <f t="shared" si="161"/>
        <v>365715</v>
      </c>
      <c r="J572" s="18">
        <f t="shared" si="161"/>
        <v>295974</v>
      </c>
      <c r="K572" s="18">
        <f t="shared" si="161"/>
        <v>476541</v>
      </c>
      <c r="L572" s="18">
        <f t="shared" si="161"/>
        <v>437575</v>
      </c>
      <c r="M572" s="18">
        <f t="shared" si="161"/>
        <v>684338</v>
      </c>
      <c r="N572" s="18">
        <f t="shared" si="161"/>
        <v>621573</v>
      </c>
      <c r="O572" s="45">
        <f t="shared" si="161"/>
        <v>645192.77399999998</v>
      </c>
      <c r="T572" s="39">
        <f>SUM(T573:T580)</f>
        <v>454332316</v>
      </c>
      <c r="U572" s="1">
        <f t="shared" si="157"/>
        <v>454332.31599999999</v>
      </c>
      <c r="V572" s="40">
        <f t="shared" ref="V572" si="162">SUM(V573:V580)</f>
        <v>97826268.599999994</v>
      </c>
      <c r="W572" s="1">
        <f t="shared" si="158"/>
        <v>97826.268599999996</v>
      </c>
    </row>
    <row r="573" spans="1:23" outlineLevel="4">
      <c r="A573" s="1" t="e">
        <f t="shared" si="154"/>
        <v>#REF!</v>
      </c>
      <c r="B573" s="16"/>
      <c r="C573" s="17"/>
      <c r="D573" s="17"/>
      <c r="E573" s="18"/>
      <c r="F573" s="31" t="s">
        <v>1047</v>
      </c>
      <c r="G573" s="35" t="s">
        <v>1048</v>
      </c>
      <c r="H573" s="18">
        <f>VLOOKUP(F573,'[1]2009'!$E$377:$G$725,3,FALSE)</f>
        <v>41579.86</v>
      </c>
      <c r="I573" s="18">
        <f>VLOOKUP(F573,'[1]2010'!$E$396:$G$776,3,FALSE)</f>
        <v>32971</v>
      </c>
      <c r="J573" s="18">
        <f>VLOOKUP(F573,'[1]2011'!$F$393:$H$771,3,FALSE)</f>
        <v>20156</v>
      </c>
      <c r="K573" s="18">
        <f>VLOOKUP(F573,'[1]2012'!$E$418:$H$815,3,FALSE)</f>
        <v>57383</v>
      </c>
      <c r="L573" s="18">
        <f>VLOOKUP(F573,'[1]2013'!$F$419:$H$824,3,FALSE)</f>
        <v>49398</v>
      </c>
      <c r="M573" s="18">
        <f>VLOOKUP(F573,'[1]2014'!$F$417:$K$819,6,FALSE)</f>
        <v>5904</v>
      </c>
      <c r="N573" s="23">
        <f>VLOOKUP(F573,'[1]2015-2016'!$F$421:$J$826,5,FALSE)</f>
        <v>422</v>
      </c>
      <c r="O573" s="15">
        <f>VLOOKUP(F573,'[1]2015-2016'!$F$420:$M$825,8,FALSE)</f>
        <v>438.036</v>
      </c>
      <c r="T573" s="32">
        <v>563083</v>
      </c>
      <c r="U573" s="1">
        <f t="shared" si="157"/>
        <v>563.08299999999997</v>
      </c>
      <c r="V573" s="33">
        <v>56308.3</v>
      </c>
      <c r="W573" s="1">
        <f t="shared" si="158"/>
        <v>56.308300000000003</v>
      </c>
    </row>
    <row r="574" spans="1:23" outlineLevel="4">
      <c r="A574" s="1" t="e">
        <f t="shared" si="154"/>
        <v>#REF!</v>
      </c>
      <c r="B574" s="16"/>
      <c r="C574" s="17"/>
      <c r="D574" s="17"/>
      <c r="E574" s="18"/>
      <c r="F574" s="31" t="s">
        <v>1049</v>
      </c>
      <c r="G574" s="35" t="s">
        <v>1050</v>
      </c>
      <c r="H574" s="18">
        <f>VLOOKUP(F574,'[1]2009'!$E$377:$G$725,3,FALSE)</f>
        <v>20449.603999999999</v>
      </c>
      <c r="I574" s="18">
        <f>VLOOKUP(F574,'[1]2010'!$E$396:$G$776,3,FALSE)</f>
        <v>27990</v>
      </c>
      <c r="J574" s="18">
        <f>VLOOKUP(F574,'[1]2011'!$F$393:$H$771,3,FALSE)</f>
        <v>14595</v>
      </c>
      <c r="K574" s="18">
        <f>VLOOKUP(F574,'[1]2012'!$E$418:$H$815,3,FALSE)</f>
        <v>6500</v>
      </c>
      <c r="L574" s="18">
        <f>VLOOKUP(F574,'[1]2013'!$F$419:$H$824,3,FALSE)</f>
        <v>6576</v>
      </c>
      <c r="M574" s="18">
        <f>VLOOKUP(F574,'[1]2014'!$F$417:$K$819,6,FALSE)</f>
        <v>11755</v>
      </c>
      <c r="N574" s="23">
        <f>VLOOKUP(F574,'[1]2015-2016'!$F$421:$J$826,5,FALSE)</f>
        <v>10759</v>
      </c>
      <c r="O574" s="15">
        <f>VLOOKUP(F574,'[1]2015-2016'!$F$420:$M$825,8,FALSE)</f>
        <v>11167.842000000001</v>
      </c>
      <c r="T574" s="32">
        <v>9102920</v>
      </c>
      <c r="U574" s="1">
        <f t="shared" si="157"/>
        <v>9102.92</v>
      </c>
      <c r="V574" s="33">
        <v>1228609</v>
      </c>
      <c r="W574" s="1">
        <f t="shared" si="158"/>
        <v>1228.6089999999999</v>
      </c>
    </row>
    <row r="575" spans="1:23" outlineLevel="4">
      <c r="A575" s="1" t="e">
        <f t="shared" si="154"/>
        <v>#REF!</v>
      </c>
      <c r="B575" s="16"/>
      <c r="C575" s="17"/>
      <c r="D575" s="17"/>
      <c r="E575" s="18"/>
      <c r="F575" s="31" t="s">
        <v>1051</v>
      </c>
      <c r="G575" s="35" t="s">
        <v>1052</v>
      </c>
      <c r="H575" s="18">
        <f>VLOOKUP(F575,'[1]2009'!$E$377:$G$725,3,FALSE)</f>
        <v>35723.351999999999</v>
      </c>
      <c r="I575" s="18">
        <f>VLOOKUP(F575,'[1]2010'!$E$396:$G$776,3,FALSE)</f>
        <v>18038</v>
      </c>
      <c r="J575" s="18">
        <f>VLOOKUP(F575,'[1]2011'!$F$393:$H$771,3,FALSE)</f>
        <v>12484</v>
      </c>
      <c r="K575" s="18">
        <f>VLOOKUP(F575,'[1]2012'!$E$418:$H$815,3,FALSE)</f>
        <v>36422</v>
      </c>
      <c r="L575" s="18">
        <f>VLOOKUP(F575,'[1]2013'!$F$419:$H$824,3,FALSE)</f>
        <v>38969</v>
      </c>
      <c r="M575" s="18">
        <f>VLOOKUP(F575,'[1]2014'!$F$417:$K$819,6,FALSE)</f>
        <v>137339</v>
      </c>
      <c r="N575" s="23">
        <f>VLOOKUP(F575,'[1]2015-2016'!$F$421:$J$826,5,FALSE)</f>
        <v>72900</v>
      </c>
      <c r="O575" s="15">
        <f>VLOOKUP(F575,'[1]2015-2016'!$F$420:$M$825,8,FALSE)</f>
        <v>75670.2</v>
      </c>
      <c r="T575" s="32">
        <v>37302010</v>
      </c>
      <c r="U575" s="1">
        <f t="shared" si="157"/>
        <v>37302.01</v>
      </c>
      <c r="V575" s="33">
        <v>10300176</v>
      </c>
      <c r="W575" s="1">
        <f t="shared" si="158"/>
        <v>10300.175999999999</v>
      </c>
    </row>
    <row r="576" spans="1:23" outlineLevel="4">
      <c r="A576" s="1" t="e">
        <f t="shared" si="154"/>
        <v>#REF!</v>
      </c>
      <c r="B576" s="16"/>
      <c r="C576" s="17"/>
      <c r="D576" s="17"/>
      <c r="E576" s="18"/>
      <c r="F576" s="31" t="s">
        <v>1053</v>
      </c>
      <c r="G576" s="35" t="s">
        <v>1054</v>
      </c>
      <c r="H576" s="18">
        <f>VLOOKUP(F576,'[1]2009'!$E$377:$G$725,3,FALSE)</f>
        <v>130932.788</v>
      </c>
      <c r="I576" s="18">
        <f>VLOOKUP(F576,'[1]2010'!$E$396:$G$776,3,FALSE)</f>
        <v>200173</v>
      </c>
      <c r="J576" s="18">
        <f>VLOOKUP(F576,'[1]2011'!$F$393:$H$771,3,FALSE)</f>
        <v>167832</v>
      </c>
      <c r="K576" s="18">
        <f>VLOOKUP(F576,'[1]2012'!$E$418:$H$815,3,FALSE)</f>
        <v>271863</v>
      </c>
      <c r="L576" s="18">
        <f>VLOOKUP(F576,'[1]2013'!$F$419:$H$824,3,FALSE)</f>
        <v>251221</v>
      </c>
      <c r="M576" s="18">
        <f>VLOOKUP(F576,'[1]2014'!$F$417:$K$819,6,FALSE)</f>
        <v>357726</v>
      </c>
      <c r="N576" s="23">
        <f>VLOOKUP(F576,'[1]2015-2016'!$F$421:$J$826,5,FALSE)</f>
        <v>324412</v>
      </c>
      <c r="O576" s="15">
        <f>VLOOKUP(F576,'[1]2015-2016'!$F$420:$M$825,8,FALSE)</f>
        <v>336739.65600000002</v>
      </c>
      <c r="T576" s="32">
        <v>249566769</v>
      </c>
      <c r="U576" s="1">
        <f t="shared" si="157"/>
        <v>249566.769</v>
      </c>
      <c r="V576" s="33">
        <v>53707464.899999999</v>
      </c>
      <c r="W576" s="1">
        <f t="shared" si="158"/>
        <v>53707.464899999999</v>
      </c>
    </row>
    <row r="577" spans="1:23" outlineLevel="4">
      <c r="A577" s="1" t="e">
        <f t="shared" si="154"/>
        <v>#REF!</v>
      </c>
      <c r="B577" s="16"/>
      <c r="C577" s="17"/>
      <c r="D577" s="17"/>
      <c r="E577" s="18"/>
      <c r="F577" s="31" t="s">
        <v>1055</v>
      </c>
      <c r="G577" s="35" t="s">
        <v>1056</v>
      </c>
      <c r="H577" s="18">
        <f>VLOOKUP(F577,'[1]2009'!$E$377:$G$725,3,FALSE)</f>
        <v>119033.292</v>
      </c>
      <c r="I577" s="18">
        <f>VLOOKUP(F577,'[1]2010'!$E$396:$G$776,3,FALSE)</f>
        <v>86543</v>
      </c>
      <c r="J577" s="18">
        <f>VLOOKUP(F577,'[1]2011'!$F$393:$H$771,3,FALSE)</f>
        <v>80907</v>
      </c>
      <c r="K577" s="18">
        <f>VLOOKUP(F577,'[1]2012'!$E$418:$H$815,3,FALSE)</f>
        <v>104373</v>
      </c>
      <c r="L577" s="18">
        <f>VLOOKUP(F577,'[1]2013'!$F$419:$H$824,3,FALSE)</f>
        <v>91411</v>
      </c>
      <c r="M577" s="18">
        <f>VLOOKUP(F577,'[1]2014'!$F$417:$K$819,6,FALSE)</f>
        <v>171614</v>
      </c>
      <c r="N577" s="23">
        <f>VLOOKUP(F577,'[1]2015-2016'!$F$421:$J$826,5,FALSE)</f>
        <v>213080</v>
      </c>
      <c r="O577" s="15">
        <f>VLOOKUP(F577,'[1]2015-2016'!$F$420:$M$825,8,FALSE)</f>
        <v>221177.04</v>
      </c>
      <c r="T577" s="32">
        <v>157797534</v>
      </c>
      <c r="U577" s="1">
        <f t="shared" si="157"/>
        <v>157797.53400000001</v>
      </c>
      <c r="V577" s="33">
        <v>32533710.399999999</v>
      </c>
      <c r="W577" s="1">
        <f t="shared" si="158"/>
        <v>32533.7104</v>
      </c>
    </row>
    <row r="578" spans="1:23" outlineLevel="5">
      <c r="A578" s="1" t="e">
        <f t="shared" si="154"/>
        <v>#REF!</v>
      </c>
      <c r="B578" s="16"/>
      <c r="C578" s="17"/>
      <c r="D578" s="17"/>
      <c r="E578" s="18"/>
      <c r="F578" s="31" t="s">
        <v>1057</v>
      </c>
      <c r="G578" s="35" t="s">
        <v>1058</v>
      </c>
      <c r="H578" s="18">
        <f>VLOOKUP(F578,'[1]2009'!$E$377:$G$725,3,FALSE)</f>
        <v>0</v>
      </c>
      <c r="I578" s="18">
        <f>VLOOKUP(F578,'[1]2010'!$E$396:$G$776,3,FALSE)</f>
        <v>0</v>
      </c>
      <c r="J578" s="18">
        <f>VLOOKUP(F578,'[1]2011'!$F$393:$H$771,3,FALSE)</f>
        <v>0</v>
      </c>
      <c r="K578" s="18">
        <f>VLOOKUP(F578,'[1]2012'!$E$418:$H$815,3,FALSE)</f>
        <v>0</v>
      </c>
      <c r="L578" s="18">
        <f>VLOOKUP(F578,'[1]2013'!$F$419:$H$824,3,FALSE)</f>
        <v>0</v>
      </c>
      <c r="M578" s="18">
        <f>VLOOKUP(F578,'[1]2014'!$F$417:$K$819,6,FALSE)</f>
        <v>0</v>
      </c>
      <c r="N578" s="23">
        <f>VLOOKUP(F578,'[1]2015-2016'!$F$421:$J$826,5,FALSE)</f>
        <v>0</v>
      </c>
      <c r="O578" s="15">
        <f>VLOOKUP(F578,'[1]2015-2016'!$F$420:$M$825,8,FALSE)</f>
        <v>0</v>
      </c>
      <c r="T578" s="32">
        <v>0</v>
      </c>
      <c r="U578" s="1">
        <f t="shared" si="157"/>
        <v>0</v>
      </c>
      <c r="V578" s="33">
        <v>0</v>
      </c>
      <c r="W578" s="1">
        <f t="shared" si="158"/>
        <v>0</v>
      </c>
    </row>
    <row r="579" spans="1:23" outlineLevel="5">
      <c r="A579" s="1" t="e">
        <f t="shared" si="154"/>
        <v>#REF!</v>
      </c>
      <c r="B579" s="16"/>
      <c r="C579" s="17"/>
      <c r="D579" s="17"/>
      <c r="E579" s="18"/>
      <c r="F579" s="31" t="s">
        <v>1059</v>
      </c>
      <c r="G579" s="35" t="s">
        <v>1060</v>
      </c>
      <c r="H579" s="18">
        <f>VLOOKUP(F579,'[1]2009'!$E$377:$G$725,3,FALSE)</f>
        <v>0</v>
      </c>
      <c r="I579" s="18">
        <f>VLOOKUP(F579,'[1]2010'!$E$396:$G$776,3,FALSE)</f>
        <v>0</v>
      </c>
      <c r="J579" s="18">
        <f>VLOOKUP(F579,'[1]2011'!$F$393:$H$771,3,FALSE)</f>
        <v>0</v>
      </c>
      <c r="K579" s="18">
        <f>VLOOKUP(F579,'[1]2012'!$E$418:$H$815,3,FALSE)</f>
        <v>0</v>
      </c>
      <c r="L579" s="18">
        <f>VLOOKUP(F579,'[1]2013'!$F$419:$H$824,3,FALSE)</f>
        <v>0</v>
      </c>
      <c r="M579" s="18">
        <f>VLOOKUP(F579,'[1]2014'!$F$417:$K$819,6,FALSE)</f>
        <v>0</v>
      </c>
      <c r="N579" s="23">
        <f>VLOOKUP(F579,'[1]2015-2016'!$F$421:$J$826,5,FALSE)</f>
        <v>0</v>
      </c>
      <c r="O579" s="15">
        <f>VLOOKUP(F579,'[1]2015-2016'!$F$420:$M$825,8,FALSE)</f>
        <v>0</v>
      </c>
      <c r="T579" s="32">
        <v>0</v>
      </c>
      <c r="U579" s="1">
        <f t="shared" si="157"/>
        <v>0</v>
      </c>
      <c r="V579" s="33">
        <v>0</v>
      </c>
      <c r="W579" s="1">
        <f t="shared" si="158"/>
        <v>0</v>
      </c>
    </row>
    <row r="580" spans="1:23" outlineLevel="5">
      <c r="A580" s="1" t="e">
        <f t="shared" si="154"/>
        <v>#REF!</v>
      </c>
      <c r="B580" s="16"/>
      <c r="C580" s="17"/>
      <c r="D580" s="17"/>
      <c r="E580" s="18"/>
      <c r="F580" s="31" t="s">
        <v>1061</v>
      </c>
      <c r="G580" s="35" t="s">
        <v>1062</v>
      </c>
      <c r="H580" s="18">
        <f>VLOOKUP(F580,'[1]2009'!$E$377:$G$725,3,FALSE)</f>
        <v>0</v>
      </c>
      <c r="I580" s="18">
        <f>VLOOKUP(F580,'[1]2010'!$E$396:$G$776,3,FALSE)</f>
        <v>0</v>
      </c>
      <c r="J580" s="18">
        <f>VLOOKUP(F580,'[1]2011'!$F$393:$H$771,3,FALSE)</f>
        <v>0</v>
      </c>
      <c r="K580" s="18">
        <f>VLOOKUP(F580,'[1]2012'!$E$418:$H$815,3,FALSE)</f>
        <v>0</v>
      </c>
      <c r="L580" s="18">
        <f>VLOOKUP(F580,'[1]2013'!$F$419:$H$824,3,FALSE)</f>
        <v>0</v>
      </c>
      <c r="M580" s="18">
        <f>VLOOKUP(F580,'[1]2014'!$F$417:$K$819,6,FALSE)</f>
        <v>0</v>
      </c>
      <c r="N580" s="23">
        <f>VLOOKUP(F580,'[1]2015-2016'!$F$421:$J$826,5,FALSE)</f>
        <v>0</v>
      </c>
      <c r="O580" s="15">
        <f>VLOOKUP(F580,'[1]2015-2016'!$F$420:$M$825,8,FALSE)</f>
        <v>0</v>
      </c>
      <c r="T580" s="32">
        <v>0</v>
      </c>
      <c r="U580" s="1">
        <f t="shared" si="157"/>
        <v>0</v>
      </c>
      <c r="V580" s="33">
        <v>0</v>
      </c>
      <c r="W580" s="1">
        <f t="shared" si="158"/>
        <v>0</v>
      </c>
    </row>
    <row r="581" spans="1:23" outlineLevel="3">
      <c r="A581" s="1" t="e">
        <f t="shared" si="154"/>
        <v>#REF!</v>
      </c>
      <c r="B581" s="16"/>
      <c r="C581" s="17"/>
      <c r="D581" s="17"/>
      <c r="E581" s="42" t="s">
        <v>1063</v>
      </c>
      <c r="F581" s="17"/>
      <c r="G581" s="53"/>
      <c r="H581" s="18">
        <f t="shared" ref="H581:O581" si="163">SUM(H582:H585)</f>
        <v>0</v>
      </c>
      <c r="I581" s="18">
        <f t="shared" si="163"/>
        <v>0</v>
      </c>
      <c r="J581" s="18">
        <f t="shared" si="163"/>
        <v>0</v>
      </c>
      <c r="K581" s="18">
        <f t="shared" si="163"/>
        <v>0</v>
      </c>
      <c r="L581" s="18">
        <f t="shared" si="163"/>
        <v>0</v>
      </c>
      <c r="M581" s="18">
        <f t="shared" si="163"/>
        <v>0</v>
      </c>
      <c r="N581" s="18">
        <f t="shared" si="163"/>
        <v>0</v>
      </c>
      <c r="O581" s="45">
        <f t="shared" si="163"/>
        <v>0</v>
      </c>
      <c r="T581" s="137">
        <f>SUM(T582:T585)</f>
        <v>0</v>
      </c>
      <c r="U581" s="1">
        <f t="shared" si="157"/>
        <v>0</v>
      </c>
      <c r="V581" s="138">
        <f t="shared" ref="V581" si="164">SUM(V582:V585)</f>
        <v>0</v>
      </c>
      <c r="W581" s="1">
        <f t="shared" si="158"/>
        <v>0</v>
      </c>
    </row>
    <row r="582" spans="1:23" outlineLevel="5">
      <c r="A582" s="1" t="e">
        <f t="shared" si="154"/>
        <v>#REF!</v>
      </c>
      <c r="B582" s="16"/>
      <c r="C582" s="17"/>
      <c r="D582" s="17"/>
      <c r="E582" s="18"/>
      <c r="F582" s="31" t="s">
        <v>1064</v>
      </c>
      <c r="G582" s="35" t="s">
        <v>1065</v>
      </c>
      <c r="H582" s="18">
        <v>0</v>
      </c>
      <c r="I582" s="18">
        <v>0</v>
      </c>
      <c r="J582" s="18">
        <v>0</v>
      </c>
      <c r="K582" s="18">
        <v>0</v>
      </c>
      <c r="L582" s="18">
        <v>0</v>
      </c>
      <c r="M582" s="18">
        <v>0</v>
      </c>
      <c r="N582" s="23">
        <v>0</v>
      </c>
      <c r="O582" s="15">
        <v>0</v>
      </c>
      <c r="T582" s="32">
        <v>0</v>
      </c>
      <c r="U582" s="1">
        <f t="shared" si="157"/>
        <v>0</v>
      </c>
      <c r="V582" s="33">
        <v>0</v>
      </c>
      <c r="W582" s="1">
        <f t="shared" si="158"/>
        <v>0</v>
      </c>
    </row>
    <row r="583" spans="1:23" outlineLevel="5">
      <c r="A583" s="1" t="e">
        <f t="shared" si="154"/>
        <v>#REF!</v>
      </c>
      <c r="B583" s="16"/>
      <c r="C583" s="17" t="s">
        <v>1066</v>
      </c>
      <c r="D583" s="17"/>
      <c r="E583" s="18"/>
      <c r="F583" s="31" t="s">
        <v>1067</v>
      </c>
      <c r="G583" s="35" t="s">
        <v>1068</v>
      </c>
      <c r="H583" s="18">
        <v>0</v>
      </c>
      <c r="I583" s="18">
        <v>0</v>
      </c>
      <c r="J583" s="18">
        <v>0</v>
      </c>
      <c r="K583" s="18">
        <v>0</v>
      </c>
      <c r="L583" s="18">
        <v>0</v>
      </c>
      <c r="M583" s="18">
        <v>0</v>
      </c>
      <c r="N583" s="23">
        <v>0</v>
      </c>
      <c r="O583" s="15">
        <v>0</v>
      </c>
      <c r="T583" s="32">
        <v>0</v>
      </c>
      <c r="U583" s="1">
        <f t="shared" si="157"/>
        <v>0</v>
      </c>
      <c r="V583" s="33">
        <v>0</v>
      </c>
      <c r="W583" s="1">
        <f t="shared" si="158"/>
        <v>0</v>
      </c>
    </row>
    <row r="584" spans="1:23" outlineLevel="5">
      <c r="A584" s="1" t="e">
        <f t="shared" si="154"/>
        <v>#REF!</v>
      </c>
      <c r="B584" s="16"/>
      <c r="C584" s="17"/>
      <c r="D584" s="17"/>
      <c r="E584" s="18"/>
      <c r="F584" s="31" t="s">
        <v>1069</v>
      </c>
      <c r="G584" s="35" t="s">
        <v>1070</v>
      </c>
      <c r="H584" s="18">
        <v>0</v>
      </c>
      <c r="I584" s="18">
        <v>0</v>
      </c>
      <c r="J584" s="18">
        <v>0</v>
      </c>
      <c r="K584" s="18">
        <v>0</v>
      </c>
      <c r="L584" s="18">
        <v>0</v>
      </c>
      <c r="M584" s="18">
        <v>0</v>
      </c>
      <c r="N584" s="23">
        <v>0</v>
      </c>
      <c r="O584" s="15">
        <v>0</v>
      </c>
      <c r="T584" s="32">
        <v>0</v>
      </c>
      <c r="U584" s="1">
        <f t="shared" si="157"/>
        <v>0</v>
      </c>
      <c r="V584" s="33">
        <v>0</v>
      </c>
      <c r="W584" s="1">
        <f t="shared" si="158"/>
        <v>0</v>
      </c>
    </row>
    <row r="585" spans="1:23" outlineLevel="5">
      <c r="A585" s="1" t="e">
        <f t="shared" ref="A585:A648" si="165">+A584+1</f>
        <v>#REF!</v>
      </c>
      <c r="B585" s="16"/>
      <c r="C585" s="17"/>
      <c r="D585" s="17"/>
      <c r="E585" s="18"/>
      <c r="F585" s="31" t="s">
        <v>1071</v>
      </c>
      <c r="G585" s="35" t="s">
        <v>1072</v>
      </c>
      <c r="H585" s="18">
        <v>0</v>
      </c>
      <c r="I585" s="18">
        <v>0</v>
      </c>
      <c r="J585" s="18">
        <v>0</v>
      </c>
      <c r="K585" s="18">
        <v>0</v>
      </c>
      <c r="L585" s="18">
        <v>0</v>
      </c>
      <c r="M585" s="18">
        <v>0</v>
      </c>
      <c r="N585" s="23">
        <v>0</v>
      </c>
      <c r="O585" s="15">
        <v>0</v>
      </c>
      <c r="T585" s="32">
        <v>0</v>
      </c>
      <c r="U585" s="1">
        <f t="shared" si="157"/>
        <v>0</v>
      </c>
      <c r="V585" s="33">
        <v>0</v>
      </c>
      <c r="W585" s="1">
        <f t="shared" si="158"/>
        <v>0</v>
      </c>
    </row>
    <row r="586" spans="1:23" outlineLevel="3">
      <c r="A586" s="1" t="e">
        <f t="shared" si="165"/>
        <v>#REF!</v>
      </c>
      <c r="B586" s="16"/>
      <c r="C586" s="17"/>
      <c r="D586" s="17"/>
      <c r="E586" s="42" t="s">
        <v>1073</v>
      </c>
      <c r="F586" s="17"/>
      <c r="G586" s="53"/>
      <c r="H586" s="18">
        <f t="shared" ref="H586:O586" si="166">SUM(H587:H684)</f>
        <v>850115.72966218856</v>
      </c>
      <c r="I586" s="18">
        <f t="shared" si="166"/>
        <v>2458109.1740000001</v>
      </c>
      <c r="J586" s="18">
        <f t="shared" si="166"/>
        <v>870665</v>
      </c>
      <c r="K586" s="18">
        <f t="shared" si="166"/>
        <v>2724521</v>
      </c>
      <c r="L586" s="18">
        <f t="shared" si="166"/>
        <v>2041038</v>
      </c>
      <c r="M586" s="18">
        <f t="shared" si="166"/>
        <v>3266656</v>
      </c>
      <c r="N586" s="18">
        <f t="shared" si="166"/>
        <v>1719863</v>
      </c>
      <c r="O586" s="45">
        <f t="shared" si="166"/>
        <v>2113727.034</v>
      </c>
      <c r="T586" s="39" t="e">
        <f>SUM(T587:T684)</f>
        <v>#REF!</v>
      </c>
      <c r="U586" s="1" t="e">
        <f t="shared" si="157"/>
        <v>#REF!</v>
      </c>
      <c r="V586" s="40">
        <f>SUM(V587:V684)</f>
        <v>343719602.0999999</v>
      </c>
      <c r="W586" s="1">
        <f t="shared" si="158"/>
        <v>343719.6020999999</v>
      </c>
    </row>
    <row r="587" spans="1:23" outlineLevel="5">
      <c r="A587" s="1" t="e">
        <f t="shared" si="165"/>
        <v>#REF!</v>
      </c>
      <c r="B587" s="16"/>
      <c r="C587" s="17"/>
      <c r="D587" s="17"/>
      <c r="E587" s="18"/>
      <c r="F587" s="31" t="s">
        <v>1074</v>
      </c>
      <c r="G587" s="35" t="s">
        <v>1075</v>
      </c>
      <c r="H587" s="18">
        <v>0</v>
      </c>
      <c r="I587" s="18">
        <v>0</v>
      </c>
      <c r="J587" s="18">
        <v>0</v>
      </c>
      <c r="K587" s="18">
        <v>0</v>
      </c>
      <c r="L587" s="18">
        <v>0</v>
      </c>
      <c r="M587" s="18">
        <v>0</v>
      </c>
      <c r="N587" s="23">
        <v>0</v>
      </c>
      <c r="O587" s="15">
        <v>0</v>
      </c>
      <c r="T587" s="32">
        <v>0</v>
      </c>
      <c r="U587" s="1">
        <f t="shared" ref="U587:U650" si="167">T587/1000</f>
        <v>0</v>
      </c>
      <c r="V587" s="33">
        <v>0</v>
      </c>
      <c r="W587" s="1">
        <f t="shared" ref="W587:W650" si="168">V587/1000</f>
        <v>0</v>
      </c>
    </row>
    <row r="588" spans="1:23" outlineLevel="4">
      <c r="A588" s="1" t="e">
        <f t="shared" si="165"/>
        <v>#REF!</v>
      </c>
      <c r="B588" s="16"/>
      <c r="C588" s="17"/>
      <c r="D588" s="17"/>
      <c r="E588" s="18"/>
      <c r="F588" s="31" t="s">
        <v>1076</v>
      </c>
      <c r="G588" s="35" t="s">
        <v>1077</v>
      </c>
      <c r="H588" s="18">
        <v>0</v>
      </c>
      <c r="I588" s="18">
        <v>0</v>
      </c>
      <c r="J588" s="18">
        <v>0</v>
      </c>
      <c r="K588" s="18">
        <v>0</v>
      </c>
      <c r="L588" s="18">
        <v>0</v>
      </c>
      <c r="M588" s="18">
        <v>0</v>
      </c>
      <c r="N588" s="23">
        <v>0</v>
      </c>
      <c r="O588" s="15">
        <v>0</v>
      </c>
      <c r="T588" s="32">
        <v>0</v>
      </c>
      <c r="U588" s="1">
        <f t="shared" si="167"/>
        <v>0</v>
      </c>
      <c r="V588" s="33">
        <v>0</v>
      </c>
      <c r="W588" s="1">
        <f t="shared" si="168"/>
        <v>0</v>
      </c>
    </row>
    <row r="589" spans="1:23" outlineLevel="4">
      <c r="A589" s="1" t="e">
        <f t="shared" si="165"/>
        <v>#REF!</v>
      </c>
      <c r="B589" s="16"/>
      <c r="C589" s="17"/>
      <c r="D589" s="17"/>
      <c r="E589" s="18"/>
      <c r="F589" s="31" t="s">
        <v>1078</v>
      </c>
      <c r="G589" s="42" t="s">
        <v>1079</v>
      </c>
      <c r="H589" s="18">
        <f>VLOOKUP(F589,'[1]2009'!$E$377:$G$725,3,FALSE)</f>
        <v>544298.7963685221</v>
      </c>
      <c r="I589" s="18">
        <f>VLOOKUP(F589,'[1]2010'!$E$396:$G$776,3,FALSE)</f>
        <v>755975</v>
      </c>
      <c r="J589" s="18">
        <f>VLOOKUP(F589,'[1]2011'!$F$393:$H$771,3,FALSE)</f>
        <v>300302</v>
      </c>
      <c r="K589" s="18">
        <f>VLOOKUP(F589,'[1]2012'!$E$418:$H$815,3,FALSE)</f>
        <v>437063</v>
      </c>
      <c r="L589" s="18">
        <f>VLOOKUP(F589,'[1]2013'!$F$419:$H$824,3,FALSE)</f>
        <v>538143</v>
      </c>
      <c r="M589" s="18">
        <f>VLOOKUP(F589,'[1]2014'!$F$417:$K$819,6,FALSE)</f>
        <v>722030</v>
      </c>
      <c r="N589" s="23">
        <f>VLOOKUP(F589,'[1]2015-2016'!$F$421:$J$826,5,FALSE)</f>
        <v>544520</v>
      </c>
      <c r="O589" s="15">
        <f>VLOOKUP(F589,'[1]2015-2016'!$F$420:$M$825,8,FALSE)</f>
        <v>893721</v>
      </c>
      <c r="T589" s="32">
        <v>366825362</v>
      </c>
      <c r="U589" s="1">
        <f t="shared" si="167"/>
        <v>366825.36200000002</v>
      </c>
      <c r="V589" s="33">
        <v>36682536.200000003</v>
      </c>
      <c r="W589" s="1">
        <f t="shared" si="168"/>
        <v>36682.536200000002</v>
      </c>
    </row>
    <row r="590" spans="1:23" outlineLevel="4">
      <c r="A590" s="1" t="e">
        <f t="shared" si="165"/>
        <v>#REF!</v>
      </c>
      <c r="B590" s="16"/>
      <c r="C590" s="17"/>
      <c r="D590" s="17"/>
      <c r="E590" s="18"/>
      <c r="F590" s="31" t="s">
        <v>1080</v>
      </c>
      <c r="G590" s="42" t="s">
        <v>1081</v>
      </c>
      <c r="H590" s="18">
        <v>0</v>
      </c>
      <c r="I590" s="18">
        <f>VLOOKUP(F590,'[1]2010'!$E$396:$G$776,3,FALSE)</f>
        <v>10133</v>
      </c>
      <c r="J590" s="18">
        <f>VLOOKUP(F590,'[1]2011'!$F$393:$H$771,3,FALSE)</f>
        <v>10638</v>
      </c>
      <c r="K590" s="18">
        <f>VLOOKUP(F590,'[1]2012'!$E$418:$H$815,3,FALSE)</f>
        <v>9420</v>
      </c>
      <c r="L590" s="18">
        <f>VLOOKUP(F590,'[1]2013'!$F$419:$H$824,3,FALSE)</f>
        <v>9885</v>
      </c>
      <c r="M590" s="18">
        <f>VLOOKUP(F590,'[1]2014'!$F$417:$K$819,6,FALSE)</f>
        <v>5620</v>
      </c>
      <c r="N590" s="23">
        <f>VLOOKUP(F590,'[1]2015-2016'!$F$421:$J$826,5,FALSE)</f>
        <v>3600</v>
      </c>
      <c r="O590" s="15">
        <f>VLOOKUP(F590,'[1]2015-2016'!$F$420:$M$825,8,FALSE)</f>
        <v>3736.8</v>
      </c>
      <c r="T590" s="32">
        <v>3036291</v>
      </c>
      <c r="U590" s="1">
        <f t="shared" si="167"/>
        <v>3036.2910000000002</v>
      </c>
      <c r="V590" s="33">
        <v>303629.09999999998</v>
      </c>
      <c r="W590" s="1">
        <f t="shared" si="168"/>
        <v>303.62909999999999</v>
      </c>
    </row>
    <row r="591" spans="1:23" outlineLevel="4">
      <c r="A591" s="1" t="e">
        <f t="shared" si="165"/>
        <v>#REF!</v>
      </c>
      <c r="B591" s="16"/>
      <c r="C591" s="17"/>
      <c r="D591" s="17"/>
      <c r="E591" s="18"/>
      <c r="F591" s="31" t="s">
        <v>1082</v>
      </c>
      <c r="G591" s="42" t="s">
        <v>1083</v>
      </c>
      <c r="H591" s="18">
        <v>0</v>
      </c>
      <c r="I591" s="18">
        <f>VLOOKUP(F591,'[1]2010'!$E$396:$G$776,3,FALSE)</f>
        <v>10816</v>
      </c>
      <c r="J591" s="18">
        <f>VLOOKUP(F591,'[1]2011'!$F$393:$H$771,3,FALSE)</f>
        <v>11302</v>
      </c>
      <c r="K591" s="18">
        <f>VLOOKUP(F591,'[1]2012'!$E$418:$H$815,3,FALSE)</f>
        <v>11653</v>
      </c>
      <c r="L591" s="18">
        <f>VLOOKUP(F591,'[1]2013'!$F$419:$H$824,3,FALSE)</f>
        <v>12137</v>
      </c>
      <c r="M591" s="18">
        <f>VLOOKUP(F591,'[1]2014'!$F$417:$K$819,6,FALSE)</f>
        <v>8122</v>
      </c>
      <c r="N591" s="23">
        <f>VLOOKUP(F591,'[1]2015-2016'!$F$421:$J$826,5,FALSE)</f>
        <v>5506</v>
      </c>
      <c r="O591" s="15">
        <f>VLOOKUP(F591,'[1]2015-2016'!$F$420:$M$825,8,FALSE)</f>
        <v>5715.2280000000001</v>
      </c>
      <c r="T591" s="32">
        <v>4550203</v>
      </c>
      <c r="U591" s="1">
        <f t="shared" si="167"/>
        <v>4550.2030000000004</v>
      </c>
      <c r="V591" s="33">
        <v>455020.3</v>
      </c>
      <c r="W591" s="1">
        <f t="shared" si="168"/>
        <v>455.02029999999996</v>
      </c>
    </row>
    <row r="592" spans="1:23" outlineLevel="4">
      <c r="A592" s="1" t="e">
        <f t="shared" si="165"/>
        <v>#REF!</v>
      </c>
      <c r="B592" s="16"/>
      <c r="C592" s="17"/>
      <c r="D592" s="17"/>
      <c r="E592" s="18"/>
      <c r="F592" s="31" t="s">
        <v>1084</v>
      </c>
      <c r="G592" s="42" t="s">
        <v>1085</v>
      </c>
      <c r="H592" s="18">
        <v>0</v>
      </c>
      <c r="I592" s="18">
        <f>VLOOKUP(F592,'[1]2010'!$E$396:$G$776,3,FALSE)</f>
        <v>17998</v>
      </c>
      <c r="J592" s="18">
        <f>VLOOKUP(F592,'[1]2011'!$F$393:$H$771,3,FALSE)</f>
        <v>18759</v>
      </c>
      <c r="K592" s="18">
        <f>VLOOKUP(F592,'[1]2012'!$E$418:$H$815,3,FALSE)</f>
        <v>16327</v>
      </c>
      <c r="L592" s="18">
        <f>VLOOKUP(F592,'[1]2013'!$F$419:$H$824,3,FALSE)</f>
        <v>17067</v>
      </c>
      <c r="M592" s="18">
        <f>VLOOKUP(F592,'[1]2014'!$F$417:$K$819,6,FALSE)</f>
        <v>15429</v>
      </c>
      <c r="N592" s="23">
        <f>VLOOKUP(F592,'[1]2015-2016'!$F$421:$J$826,5,FALSE)</f>
        <v>14220</v>
      </c>
      <c r="O592" s="15">
        <f>VLOOKUP(F592,'[1]2015-2016'!$F$420:$M$825,8,FALSE)</f>
        <v>14760.36</v>
      </c>
      <c r="T592" s="32">
        <v>11936390</v>
      </c>
      <c r="U592" s="1">
        <f t="shared" si="167"/>
        <v>11936.39</v>
      </c>
      <c r="V592" s="33">
        <v>1193639</v>
      </c>
      <c r="W592" s="1">
        <f t="shared" si="168"/>
        <v>1193.6389999999999</v>
      </c>
    </row>
    <row r="593" spans="1:23" outlineLevel="4">
      <c r="A593" s="1" t="e">
        <f t="shared" si="165"/>
        <v>#REF!</v>
      </c>
      <c r="B593" s="16"/>
      <c r="C593" s="17"/>
      <c r="D593" s="17"/>
      <c r="E593" s="18"/>
      <c r="F593" s="31" t="s">
        <v>1086</v>
      </c>
      <c r="G593" s="42" t="s">
        <v>1087</v>
      </c>
      <c r="H593" s="18">
        <v>0</v>
      </c>
      <c r="I593" s="18">
        <f>VLOOKUP(F593,'[1]2010'!$E$396:$G$776,3,FALSE)</f>
        <v>4598</v>
      </c>
      <c r="J593" s="18">
        <f>VLOOKUP(F593,'[1]2011'!$F$393:$H$771,3,FALSE)</f>
        <v>4378</v>
      </c>
      <c r="K593" s="18">
        <f>VLOOKUP(F593,'[1]2012'!$E$418:$H$815,3,FALSE)</f>
        <v>8552</v>
      </c>
      <c r="L593" s="18">
        <f>VLOOKUP(F593,'[1]2013'!$F$419:$H$824,3,FALSE)</f>
        <v>8275</v>
      </c>
      <c r="M593" s="18">
        <f>VLOOKUP(F593,'[1]2014'!$F$417:$K$819,6,FALSE)</f>
        <v>8622</v>
      </c>
      <c r="N593" s="23">
        <f>VLOOKUP(F593,'[1]2015-2016'!$F$421:$J$826,5,FALSE)</f>
        <v>11072</v>
      </c>
      <c r="O593" s="15">
        <f>VLOOKUP(F593,'[1]2015-2016'!$F$420:$M$825,8,FALSE)</f>
        <v>11492.736000000001</v>
      </c>
      <c r="T593" s="32">
        <v>8687483</v>
      </c>
      <c r="U593" s="1">
        <f t="shared" si="167"/>
        <v>8687.4830000000002</v>
      </c>
      <c r="V593" s="33">
        <v>2016482.3</v>
      </c>
      <c r="W593" s="1">
        <f t="shared" si="168"/>
        <v>2016.4823000000001</v>
      </c>
    </row>
    <row r="594" spans="1:23" outlineLevel="4">
      <c r="A594" s="1" t="e">
        <f t="shared" si="165"/>
        <v>#REF!</v>
      </c>
      <c r="B594" s="16"/>
      <c r="C594" s="17"/>
      <c r="D594" s="17"/>
      <c r="E594" s="18"/>
      <c r="F594" s="31" t="s">
        <v>1088</v>
      </c>
      <c r="G594" s="42" t="s">
        <v>1089</v>
      </c>
      <c r="H594" s="18">
        <v>0</v>
      </c>
      <c r="I594" s="18">
        <f>VLOOKUP(F594,'[1]2010'!$E$396:$G$776,3,FALSE)</f>
        <v>3678</v>
      </c>
      <c r="J594" s="18">
        <f>VLOOKUP(F594,'[1]2011'!$F$393:$H$771,3,FALSE)</f>
        <v>3401</v>
      </c>
      <c r="K594" s="18">
        <f>VLOOKUP(F594,'[1]2012'!$E$418:$H$815,3,FALSE)</f>
        <v>6826</v>
      </c>
      <c r="L594" s="18">
        <f>VLOOKUP(F594,'[1]2013'!$F$419:$H$824,3,FALSE)</f>
        <v>6047</v>
      </c>
      <c r="M594" s="18">
        <f>VLOOKUP(F594,'[1]2014'!$F$417:$K$819,6,FALSE)</f>
        <v>4931</v>
      </c>
      <c r="N594" s="23">
        <f>VLOOKUP(F594,'[1]2015-2016'!$F$421:$J$826,5,FALSE)</f>
        <v>5169</v>
      </c>
      <c r="O594" s="15">
        <f>VLOOKUP(F594,'[1]2015-2016'!$F$420:$M$825,8,FALSE)</f>
        <v>5365.4220000000005</v>
      </c>
      <c r="T594" s="32">
        <v>3683699</v>
      </c>
      <c r="U594" s="1">
        <f t="shared" si="167"/>
        <v>3683.6990000000001</v>
      </c>
      <c r="V594" s="33">
        <v>927921.9</v>
      </c>
      <c r="W594" s="1">
        <f t="shared" si="168"/>
        <v>927.92190000000005</v>
      </c>
    </row>
    <row r="595" spans="1:23" outlineLevel="4">
      <c r="A595" s="1" t="e">
        <f t="shared" si="165"/>
        <v>#REF!</v>
      </c>
      <c r="B595" s="16"/>
      <c r="C595" s="17"/>
      <c r="D595" s="17"/>
      <c r="E595" s="18"/>
      <c r="F595" s="31" t="s">
        <v>1090</v>
      </c>
      <c r="G595" s="42" t="s">
        <v>1091</v>
      </c>
      <c r="H595" s="18">
        <v>0</v>
      </c>
      <c r="I595" s="18">
        <f>VLOOKUP(F595,'[1]2010'!$E$396:$G$776,3,FALSE)</f>
        <v>4738</v>
      </c>
      <c r="J595" s="18">
        <f>VLOOKUP(F595,'[1]2011'!$F$393:$H$771,3,FALSE)</f>
        <v>4395</v>
      </c>
      <c r="K595" s="18">
        <f>VLOOKUP(F595,'[1]2012'!$E$418:$H$815,3,FALSE)</f>
        <v>9341</v>
      </c>
      <c r="L595" s="18">
        <f>VLOOKUP(F595,'[1]2013'!$F$419:$H$824,3,FALSE)</f>
        <v>9050</v>
      </c>
      <c r="M595" s="18">
        <f>VLOOKUP(F595,'[1]2014'!$F$417:$K$819,6,FALSE)</f>
        <v>10177</v>
      </c>
      <c r="N595" s="23">
        <f>VLOOKUP(F595,'[1]2015-2016'!$F$421:$J$826,5,FALSE)</f>
        <v>10770</v>
      </c>
      <c r="O595" s="15">
        <f>VLOOKUP(F595,'[1]2015-2016'!$F$420:$M$825,8,FALSE)</f>
        <v>11179.26</v>
      </c>
      <c r="T595" s="32">
        <v>7905078</v>
      </c>
      <c r="U595" s="1">
        <f t="shared" si="167"/>
        <v>7905.0780000000004</v>
      </c>
      <c r="V595" s="33">
        <v>2409436.7999999998</v>
      </c>
      <c r="W595" s="1">
        <f t="shared" si="168"/>
        <v>2409.4367999999999</v>
      </c>
    </row>
    <row r="596" spans="1:23" outlineLevel="4">
      <c r="A596" s="1" t="e">
        <f t="shared" si="165"/>
        <v>#REF!</v>
      </c>
      <c r="B596" s="16"/>
      <c r="C596" s="17"/>
      <c r="D596" s="17"/>
      <c r="E596" s="18"/>
      <c r="F596" s="31" t="s">
        <v>1092</v>
      </c>
      <c r="G596" s="42" t="s">
        <v>1093</v>
      </c>
      <c r="H596" s="18">
        <v>0</v>
      </c>
      <c r="I596" s="18">
        <f>VLOOKUP(F596,'[1]2010'!$E$396:$G$776,3,FALSE)</f>
        <v>0</v>
      </c>
      <c r="J596" s="18">
        <f>VLOOKUP(F596,'[1]2011'!$F$393:$H$771,3,FALSE)</f>
        <v>0</v>
      </c>
      <c r="K596" s="18">
        <f>VLOOKUP(F596,'[1]2012'!$E$418:$H$815,3,FALSE)</f>
        <v>0</v>
      </c>
      <c r="L596" s="18">
        <f>VLOOKUP(F596,'[1]2013'!$F$419:$H$824,3,FALSE)</f>
        <v>0</v>
      </c>
      <c r="M596" s="18">
        <f>VLOOKUP(F596,'[1]2014'!$F$417:$K$819,6,FALSE)</f>
        <v>0</v>
      </c>
      <c r="N596" s="23">
        <f>VLOOKUP(F596,'[1]2015-2016'!$F$421:$J$826,5,FALSE)</f>
        <v>0</v>
      </c>
      <c r="O596" s="15">
        <f>VLOOKUP(F596,'[1]2015-2016'!$F$420:$M$825,8,FALSE)</f>
        <v>0</v>
      </c>
      <c r="T596" s="32">
        <v>0</v>
      </c>
      <c r="U596" s="1">
        <f t="shared" si="167"/>
        <v>0</v>
      </c>
      <c r="V596" s="33">
        <v>0</v>
      </c>
      <c r="W596" s="1">
        <f t="shared" si="168"/>
        <v>0</v>
      </c>
    </row>
    <row r="597" spans="1:23" outlineLevel="4">
      <c r="A597" s="1" t="e">
        <f t="shared" si="165"/>
        <v>#REF!</v>
      </c>
      <c r="B597" s="16"/>
      <c r="C597" s="17"/>
      <c r="D597" s="17"/>
      <c r="E597" s="18"/>
      <c r="F597" s="31" t="s">
        <v>1094</v>
      </c>
      <c r="G597" s="42" t="s">
        <v>1095</v>
      </c>
      <c r="H597" s="18">
        <v>0</v>
      </c>
      <c r="I597" s="18">
        <f>VLOOKUP(F597,'[1]2010'!$E$396:$G$776,3,FALSE)</f>
        <v>70817</v>
      </c>
      <c r="J597" s="18">
        <f>VLOOKUP(F597,'[1]2011'!$F$393:$H$771,3,FALSE)</f>
        <v>73959</v>
      </c>
      <c r="K597" s="18">
        <f>VLOOKUP(F597,'[1]2012'!$E$418:$H$815,3,FALSE)</f>
        <v>68782</v>
      </c>
      <c r="L597" s="18">
        <f>VLOOKUP(F597,'[1]2013'!$F$419:$H$824,3,FALSE)</f>
        <v>72364</v>
      </c>
      <c r="M597" s="18">
        <f>VLOOKUP(F597,'[1]2014'!$F$417:$K$819,6,FALSE)</f>
        <v>73790</v>
      </c>
      <c r="N597" s="23">
        <f>VLOOKUP(F597,'[1]2015-2016'!$F$421:$J$826,5,FALSE)</f>
        <v>79127</v>
      </c>
      <c r="O597" s="15">
        <f>VLOOKUP(F597,'[1]2015-2016'!$F$420:$M$825,8,FALSE)</f>
        <v>82133.826000000001</v>
      </c>
      <c r="T597" s="32">
        <v>65362193</v>
      </c>
      <c r="U597" s="1">
        <f t="shared" si="167"/>
        <v>65362.192999999999</v>
      </c>
      <c r="V597" s="33">
        <v>6536219.2999999998</v>
      </c>
      <c r="W597" s="1">
        <f t="shared" si="168"/>
        <v>6536.2192999999997</v>
      </c>
    </row>
    <row r="598" spans="1:23" outlineLevel="4">
      <c r="A598" s="1" t="e">
        <f t="shared" si="165"/>
        <v>#REF!</v>
      </c>
      <c r="B598" s="16"/>
      <c r="C598" s="17"/>
      <c r="D598" s="17"/>
      <c r="E598" s="18"/>
      <c r="F598" s="31" t="s">
        <v>1096</v>
      </c>
      <c r="G598" s="42" t="s">
        <v>1097</v>
      </c>
      <c r="H598" s="18">
        <v>0</v>
      </c>
      <c r="I598" s="18">
        <f>VLOOKUP(F598,'[1]2010'!$E$396:$G$776,3,FALSE)</f>
        <v>96947</v>
      </c>
      <c r="J598" s="18">
        <f>VLOOKUP(F598,'[1]2011'!$F$393:$H$771,3,FALSE)</f>
        <v>101638</v>
      </c>
      <c r="K598" s="18">
        <f>VLOOKUP(F598,'[1]2012'!$E$418:$H$815,3,FALSE)</f>
        <v>92192</v>
      </c>
      <c r="L598" s="18">
        <f>VLOOKUP(F598,'[1]2013'!$F$419:$H$824,3,FALSE)</f>
        <v>96907</v>
      </c>
      <c r="M598" s="18">
        <f>VLOOKUP(F598,'[1]2014'!$F$417:$K$819,6,FALSE)</f>
        <v>108973</v>
      </c>
      <c r="N598" s="23">
        <f>VLOOKUP(F598,'[1]2015-2016'!$F$421:$J$826,5,FALSE)</f>
        <v>117137</v>
      </c>
      <c r="O598" s="15">
        <f>VLOOKUP(F598,'[1]2015-2016'!$F$420:$M$825,8,FALSE)</f>
        <v>121588.20600000001</v>
      </c>
      <c r="T598" s="32">
        <v>96745532</v>
      </c>
      <c r="U598" s="1">
        <f t="shared" si="167"/>
        <v>96745.532000000007</v>
      </c>
      <c r="V598" s="33">
        <v>9674553.1999999993</v>
      </c>
      <c r="W598" s="1">
        <f t="shared" si="168"/>
        <v>9674.5531999999985</v>
      </c>
    </row>
    <row r="599" spans="1:23" outlineLevel="4">
      <c r="A599" s="1" t="e">
        <f t="shared" si="165"/>
        <v>#REF!</v>
      </c>
      <c r="B599" s="16"/>
      <c r="C599" s="17"/>
      <c r="D599" s="17"/>
      <c r="E599" s="18"/>
      <c r="F599" s="31" t="s">
        <v>1098</v>
      </c>
      <c r="G599" s="42" t="s">
        <v>1099</v>
      </c>
      <c r="H599" s="18">
        <v>0</v>
      </c>
      <c r="I599" s="18">
        <f>VLOOKUP(F599,'[1]2010'!$E$396:$G$776,3,FALSE)</f>
        <v>59320</v>
      </c>
      <c r="J599" s="18">
        <f>VLOOKUP(F599,'[1]2011'!$F$393:$H$771,3,FALSE)</f>
        <v>61664</v>
      </c>
      <c r="K599" s="18">
        <f>VLOOKUP(F599,'[1]2012'!$E$418:$H$815,3,FALSE)</f>
        <v>52650</v>
      </c>
      <c r="L599" s="18">
        <f>VLOOKUP(F599,'[1]2013'!$F$419:$H$824,3,FALSE)</f>
        <v>54958</v>
      </c>
      <c r="M599" s="18">
        <f>VLOOKUP(F599,'[1]2014'!$F$417:$K$819,6,FALSE)</f>
        <v>56360</v>
      </c>
      <c r="N599" s="23">
        <f>VLOOKUP(F599,'[1]2015-2016'!$F$421:$J$826,5,FALSE)</f>
        <v>60387</v>
      </c>
      <c r="O599" s="15">
        <f>VLOOKUP(F599,'[1]2015-2016'!$F$420:$M$825,8,FALSE)</f>
        <v>62681.706000000006</v>
      </c>
      <c r="T599" s="32">
        <v>50059750</v>
      </c>
      <c r="U599" s="1">
        <f t="shared" si="167"/>
        <v>50059.75</v>
      </c>
      <c r="V599" s="33">
        <v>5005975</v>
      </c>
      <c r="W599" s="1">
        <f t="shared" si="168"/>
        <v>5005.9750000000004</v>
      </c>
    </row>
    <row r="600" spans="1:23" outlineLevel="4">
      <c r="A600" s="1" t="e">
        <f t="shared" si="165"/>
        <v>#REF!</v>
      </c>
      <c r="B600" s="16"/>
      <c r="C600" s="17"/>
      <c r="D600" s="17"/>
      <c r="E600" s="18"/>
      <c r="F600" s="49" t="s">
        <v>1100</v>
      </c>
      <c r="G600" s="42" t="s">
        <v>1101</v>
      </c>
      <c r="H600" s="18">
        <v>0</v>
      </c>
      <c r="I600" s="18">
        <v>0</v>
      </c>
      <c r="J600" s="18">
        <v>0</v>
      </c>
      <c r="K600" s="18">
        <f>VLOOKUP(F600,'[1]2012'!$E$418:$H$815,3,FALSE)</f>
        <v>319428</v>
      </c>
      <c r="L600" s="18">
        <f>VLOOKUP(F600,'[1]2013'!$F$419:$H$824,3,FALSE)</f>
        <v>0</v>
      </c>
      <c r="M600" s="18">
        <f>VLOOKUP(F600,'[1]2014'!$F$417:$K$819,6,FALSE)</f>
        <v>38050</v>
      </c>
      <c r="N600" s="23">
        <f>VLOOKUP(F600,'[1]2015-2016'!$F$421:$J$826,5,FALSE)</f>
        <v>41968</v>
      </c>
      <c r="O600" s="15">
        <f>VLOOKUP(F600,'[1]2015-2016'!$F$420:$M$825,8,FALSE)</f>
        <v>43562.784</v>
      </c>
      <c r="T600" s="32">
        <v>37243466</v>
      </c>
      <c r="U600" s="1">
        <f t="shared" si="167"/>
        <v>37243.466</v>
      </c>
      <c r="V600" s="33">
        <v>3724346.6</v>
      </c>
      <c r="W600" s="1">
        <f t="shared" si="168"/>
        <v>3724.3466000000003</v>
      </c>
    </row>
    <row r="601" spans="1:23" outlineLevel="4">
      <c r="A601" s="1" t="e">
        <f t="shared" si="165"/>
        <v>#REF!</v>
      </c>
      <c r="B601" s="16"/>
      <c r="C601" s="17"/>
      <c r="D601" s="17"/>
      <c r="E601" s="18"/>
      <c r="F601" s="49" t="s">
        <v>1102</v>
      </c>
      <c r="G601" s="42" t="s">
        <v>1103</v>
      </c>
      <c r="H601" s="18">
        <v>0</v>
      </c>
      <c r="I601" s="18">
        <v>0</v>
      </c>
      <c r="J601" s="18">
        <v>0</v>
      </c>
      <c r="K601" s="18">
        <f>VLOOKUP(F601,'[1]2012'!$E$418:$H$815,3,FALSE)</f>
        <v>287249</v>
      </c>
      <c r="L601" s="18">
        <f>VLOOKUP(F601,'[1]2013'!$F$419:$H$824,3,FALSE)</f>
        <v>0</v>
      </c>
      <c r="M601" s="18">
        <f>VLOOKUP(F601,'[1]2014'!$F$417:$K$819,6,FALSE)</f>
        <v>72832</v>
      </c>
      <c r="N601" s="23">
        <f>VLOOKUP(F601,'[1]2015-2016'!$F$421:$J$826,5,FALSE)</f>
        <v>303337</v>
      </c>
      <c r="O601" s="15">
        <f>VLOOKUP(F601,'[1]2015-2016'!$F$420:$M$825,8,FALSE)</f>
        <v>314863.80599999998</v>
      </c>
      <c r="T601" s="32">
        <v>195220041</v>
      </c>
      <c r="U601" s="1">
        <f t="shared" si="167"/>
        <v>195220.041</v>
      </c>
      <c r="V601" s="33">
        <v>19522004.100000001</v>
      </c>
      <c r="W601" s="1">
        <f t="shared" si="168"/>
        <v>19522.004100000002</v>
      </c>
    </row>
    <row r="602" spans="1:23" outlineLevel="4">
      <c r="A602" s="1" t="e">
        <f t="shared" si="165"/>
        <v>#REF!</v>
      </c>
      <c r="B602" s="16"/>
      <c r="C602" s="17"/>
      <c r="D602" s="17"/>
      <c r="E602" s="18"/>
      <c r="F602" s="49" t="s">
        <v>1104</v>
      </c>
      <c r="G602" s="42" t="s">
        <v>1105</v>
      </c>
      <c r="H602" s="18">
        <f>H593</f>
        <v>0</v>
      </c>
      <c r="I602" s="18">
        <v>0</v>
      </c>
      <c r="J602" s="18">
        <v>0</v>
      </c>
      <c r="K602" s="18">
        <f>VLOOKUP(F602,'[1]2012'!$E$418:$H$815,3,FALSE)</f>
        <v>403011</v>
      </c>
      <c r="L602" s="18">
        <f>VLOOKUP(F602,'[1]2013'!$F$419:$H$824,3,FALSE)</f>
        <v>0</v>
      </c>
      <c r="M602" s="18">
        <f>VLOOKUP(F602,'[1]2014'!$F$417:$K$819,6,FALSE)</f>
        <v>0</v>
      </c>
      <c r="N602" s="23">
        <f>VLOOKUP(F602,'[1]2015-2016'!$F$421:$J$826,5,FALSE)</f>
        <v>15933</v>
      </c>
      <c r="O602" s="15">
        <f>VLOOKUP(F602,'[1]2015-2016'!$F$420:$M$825,8,FALSE)</f>
        <v>16538.454000000002</v>
      </c>
      <c r="T602" s="32">
        <v>15932631</v>
      </c>
      <c r="U602" s="1">
        <f t="shared" si="167"/>
        <v>15932.630999999999</v>
      </c>
      <c r="V602" s="33">
        <v>1593263.1</v>
      </c>
      <c r="W602" s="1">
        <f t="shared" si="168"/>
        <v>1593.2631000000001</v>
      </c>
    </row>
    <row r="603" spans="1:23" outlineLevel="4">
      <c r="A603" s="1" t="e">
        <f t="shared" si="165"/>
        <v>#REF!</v>
      </c>
      <c r="B603" s="16"/>
      <c r="C603" s="17"/>
      <c r="D603" s="17"/>
      <c r="E603" s="18"/>
      <c r="F603" s="31" t="s">
        <v>1106</v>
      </c>
      <c r="G603" s="35" t="s">
        <v>1107</v>
      </c>
      <c r="H603" s="18">
        <f>VLOOKUP(F603,'[1]2009'!$E$377:$G$725,3,FALSE)</f>
        <v>459.98400000000004</v>
      </c>
      <c r="I603" s="18">
        <f>VLOOKUP(F603,'[1]2010'!$E$396:$G$776,3,FALSE)</f>
        <v>459</v>
      </c>
      <c r="J603" s="18">
        <f>VLOOKUP(F603,'[1]2011'!$F$393:$H$771,3,FALSE)</f>
        <v>463</v>
      </c>
      <c r="K603" s="18">
        <f>VLOOKUP(F603,'[1]2012'!$E$418:$H$815,3,FALSE)</f>
        <v>594</v>
      </c>
      <c r="L603" s="18">
        <f>VLOOKUP(F603,'[1]2013'!$F$419:$H$824,3,FALSE)</f>
        <v>631</v>
      </c>
      <c r="M603" s="18">
        <f>VLOOKUP(F603,'[1]2014'!$F$417:$K$819,6,FALSE)</f>
        <v>256</v>
      </c>
      <c r="N603" s="23">
        <f>VLOOKUP(F603,'[1]2015-2016'!$F$421:$J$826,5,FALSE)</f>
        <v>362</v>
      </c>
      <c r="O603" s="15">
        <f>VLOOKUP(F603,'[1]2015-2016'!$F$420:$M$825,8,FALSE)</f>
        <v>375.75600000000003</v>
      </c>
      <c r="T603" s="32">
        <v>261200</v>
      </c>
      <c r="U603" s="1">
        <f t="shared" si="167"/>
        <v>261.2</v>
      </c>
      <c r="V603" s="33">
        <v>56620</v>
      </c>
      <c r="W603" s="1">
        <f t="shared" si="168"/>
        <v>56.62</v>
      </c>
    </row>
    <row r="604" spans="1:23" outlineLevel="4">
      <c r="A604" s="1" t="e">
        <f t="shared" si="165"/>
        <v>#REF!</v>
      </c>
      <c r="B604" s="16"/>
      <c r="C604" s="17"/>
      <c r="D604" s="17"/>
      <c r="E604" s="18"/>
      <c r="F604" s="31" t="s">
        <v>1108</v>
      </c>
      <c r="G604" s="35" t="s">
        <v>1109</v>
      </c>
      <c r="H604" s="18">
        <f>VLOOKUP(F604,'[1]2009'!$E$377:$G$725,3,FALSE)</f>
        <v>5080.5439999999999</v>
      </c>
      <c r="I604" s="18">
        <f>VLOOKUP(F604,'[1]2010'!$E$396:$G$776,3,FALSE)</f>
        <v>3561</v>
      </c>
      <c r="J604" s="18">
        <f>VLOOKUP(F604,'[1]2011'!$F$393:$H$771,3,FALSE)</f>
        <v>3546</v>
      </c>
      <c r="K604" s="18">
        <f>VLOOKUP(F604,'[1]2012'!$E$418:$H$815,3,FALSE)</f>
        <v>4900</v>
      </c>
      <c r="L604" s="18">
        <f>VLOOKUP(F604,'[1]2013'!$F$419:$H$824,3,FALSE)</f>
        <v>5327</v>
      </c>
      <c r="M604" s="18">
        <f>VLOOKUP(F604,'[1]2014'!$F$417:$K$819,6,FALSE)</f>
        <v>2295</v>
      </c>
      <c r="N604" s="23">
        <f>VLOOKUP(F604,'[1]2015-2016'!$F$421:$J$826,5,FALSE)</f>
        <v>2116</v>
      </c>
      <c r="O604" s="15">
        <f>VLOOKUP(F604,'[1]2015-2016'!$F$420:$M$825,8,FALSE)</f>
        <v>2196.4079999999999</v>
      </c>
      <c r="T604" s="32">
        <v>982506</v>
      </c>
      <c r="U604" s="1">
        <f t="shared" si="167"/>
        <v>982.50599999999997</v>
      </c>
      <c r="V604" s="33">
        <v>98250.6</v>
      </c>
      <c r="W604" s="1">
        <f t="shared" si="168"/>
        <v>98.250600000000006</v>
      </c>
    </row>
    <row r="605" spans="1:23" outlineLevel="4">
      <c r="A605" s="1" t="e">
        <f t="shared" si="165"/>
        <v>#REF!</v>
      </c>
      <c r="B605" s="16"/>
      <c r="C605" s="17"/>
      <c r="D605" s="17"/>
      <c r="E605" s="18"/>
      <c r="F605" s="31" t="s">
        <v>1110</v>
      </c>
      <c r="G605" s="35" t="s">
        <v>1111</v>
      </c>
      <c r="H605" s="18">
        <f>VLOOKUP(F605,'[1]2009'!$E$377:$G$725,3,FALSE)</f>
        <v>7991.7040000000006</v>
      </c>
      <c r="I605" s="18">
        <f>VLOOKUP(F605,'[1]2010'!$E$396:$G$776,3,FALSE)</f>
        <v>4711</v>
      </c>
      <c r="J605" s="18">
        <f>VLOOKUP(F605,'[1]2011'!$F$393:$H$771,3,FALSE)</f>
        <v>5639</v>
      </c>
      <c r="K605" s="18">
        <f>VLOOKUP(F605,'[1]2012'!$E$418:$H$815,3,FALSE)</f>
        <v>1473</v>
      </c>
      <c r="L605" s="18">
        <f>VLOOKUP(F605,'[1]2013'!$F$419:$H$824,3,FALSE)</f>
        <v>1532</v>
      </c>
      <c r="M605" s="18">
        <f>VLOOKUP(F605,'[1]2014'!$F$417:$K$819,6,FALSE)</f>
        <v>847</v>
      </c>
      <c r="N605" s="23">
        <f>VLOOKUP(F605,'[1]2015-2016'!$F$421:$J$826,5,FALSE)</f>
        <v>2558</v>
      </c>
      <c r="O605" s="15">
        <f>VLOOKUP(F605,'[1]2015-2016'!$F$420:$M$825,8,FALSE)</f>
        <v>2655.2040000000002</v>
      </c>
      <c r="T605" s="32">
        <v>1929458</v>
      </c>
      <c r="U605" s="1">
        <f t="shared" si="167"/>
        <v>1929.4580000000001</v>
      </c>
      <c r="V605" s="33">
        <v>192945.8</v>
      </c>
      <c r="W605" s="1">
        <f t="shared" si="168"/>
        <v>192.94579999999999</v>
      </c>
    </row>
    <row r="606" spans="1:23" outlineLevel="4">
      <c r="A606" s="1" t="e">
        <f t="shared" si="165"/>
        <v>#REF!</v>
      </c>
      <c r="B606" s="16"/>
      <c r="C606" s="17"/>
      <c r="D606" s="17"/>
      <c r="E606" s="18"/>
      <c r="F606" s="31" t="s">
        <v>1112</v>
      </c>
      <c r="G606" s="35" t="s">
        <v>1113</v>
      </c>
      <c r="H606" s="18">
        <f>VLOOKUP(F606,'[1]2009'!$E$377:$G$725,3,FALSE)</f>
        <v>0</v>
      </c>
      <c r="I606" s="18">
        <f>VLOOKUP(F606,'[1]2010'!$E$396:$G$776,3,FALSE)</f>
        <v>0</v>
      </c>
      <c r="J606" s="18">
        <f>VLOOKUP(F606,'[1]2011'!$F$393:$H$771,3,FALSE)</f>
        <v>0</v>
      </c>
      <c r="K606" s="18">
        <f>VLOOKUP(F606,'[1]2012'!$E$418:$H$815,3,FALSE)</f>
        <v>0</v>
      </c>
      <c r="L606" s="18">
        <f>VLOOKUP(F606,'[1]2013'!$F$419:$H$824,3,FALSE)</f>
        <v>0</v>
      </c>
      <c r="M606" s="18">
        <f>VLOOKUP(F606,'[1]2014'!$F$417:$K$819,6,FALSE)</f>
        <v>0</v>
      </c>
      <c r="N606" s="23">
        <f>VLOOKUP(F606,'[1]2015-2016'!$F$421:$J$826,5,FALSE)</f>
        <v>0</v>
      </c>
      <c r="O606" s="15">
        <f>VLOOKUP(F606,'[1]2015-2016'!$F$420:$M$825,8,FALSE)</f>
        <v>0</v>
      </c>
      <c r="T606" s="32">
        <v>0</v>
      </c>
      <c r="U606" s="1">
        <f t="shared" si="167"/>
        <v>0</v>
      </c>
      <c r="V606" s="33">
        <v>0</v>
      </c>
      <c r="W606" s="1">
        <f t="shared" si="168"/>
        <v>0</v>
      </c>
    </row>
    <row r="607" spans="1:23" outlineLevel="4">
      <c r="A607" s="1" t="e">
        <f t="shared" si="165"/>
        <v>#REF!</v>
      </c>
      <c r="B607" s="16"/>
      <c r="C607" s="17"/>
      <c r="D607" s="17"/>
      <c r="E607" s="18"/>
      <c r="F607" s="31" t="s">
        <v>1114</v>
      </c>
      <c r="G607" s="35" t="s">
        <v>1115</v>
      </c>
      <c r="H607" s="18">
        <f>VLOOKUP(F607,'[1]2009'!$E$377:$G$725,3,FALSE)</f>
        <v>0</v>
      </c>
      <c r="I607" s="18">
        <f>VLOOKUP(F607,'[1]2010'!$E$396:$G$776,3,FALSE)</f>
        <v>0</v>
      </c>
      <c r="J607" s="18">
        <f>VLOOKUP(F607,'[1]2011'!$F$393:$H$771,3,FALSE)</f>
        <v>0</v>
      </c>
      <c r="K607" s="18">
        <f>VLOOKUP(F607,'[1]2012'!$E$418:$H$815,3,FALSE)</f>
        <v>0</v>
      </c>
      <c r="L607" s="18">
        <f>VLOOKUP(F607,'[1]2013'!$F$419:$H$824,3,FALSE)</f>
        <v>0</v>
      </c>
      <c r="M607" s="18">
        <f>VLOOKUP(F607,'[1]2014'!$F$417:$K$819,6,FALSE)</f>
        <v>0</v>
      </c>
      <c r="N607" s="23">
        <f>VLOOKUP(F607,'[1]2015-2016'!$F$421:$J$826,5,FALSE)</f>
        <v>0</v>
      </c>
      <c r="O607" s="15">
        <f>VLOOKUP(F607,'[1]2015-2016'!$F$420:$M$825,8,FALSE)</f>
        <v>0</v>
      </c>
      <c r="T607" s="32">
        <v>0</v>
      </c>
      <c r="U607" s="1">
        <f t="shared" si="167"/>
        <v>0</v>
      </c>
      <c r="V607" s="33">
        <v>0</v>
      </c>
      <c r="W607" s="1">
        <f t="shared" si="168"/>
        <v>0</v>
      </c>
    </row>
    <row r="608" spans="1:23" outlineLevel="4">
      <c r="A608" s="1" t="e">
        <f t="shared" si="165"/>
        <v>#REF!</v>
      </c>
      <c r="B608" s="16"/>
      <c r="C608" s="17"/>
      <c r="D608" s="17"/>
      <c r="E608" s="18"/>
      <c r="F608" s="31" t="s">
        <v>1116</v>
      </c>
      <c r="G608" s="35" t="s">
        <v>1117</v>
      </c>
      <c r="H608" s="18">
        <f>VLOOKUP(F608,'[1]2009'!$E$377:$G$725,3,FALSE)</f>
        <v>0</v>
      </c>
      <c r="I608" s="18">
        <f>VLOOKUP(F608,'[1]2010'!$E$396:$G$776,3,FALSE)</f>
        <v>0</v>
      </c>
      <c r="J608" s="18">
        <f>VLOOKUP(F608,'[1]2011'!$F$393:$H$771,3,FALSE)</f>
        <v>0</v>
      </c>
      <c r="K608" s="18">
        <f>VLOOKUP(F608,'[1]2012'!$E$418:$H$815,3,FALSE)</f>
        <v>0</v>
      </c>
      <c r="L608" s="18">
        <f>VLOOKUP(F608,'[1]2013'!$F$419:$H$824,3,FALSE)</f>
        <v>0</v>
      </c>
      <c r="M608" s="18">
        <f>VLOOKUP(F608,'[1]2014'!$F$417:$K$819,6,FALSE)</f>
        <v>0</v>
      </c>
      <c r="N608" s="23">
        <f>VLOOKUP(F608,'[1]2015-2016'!$F$421:$J$826,5,FALSE)</f>
        <v>0</v>
      </c>
      <c r="O608" s="15">
        <f>VLOOKUP(F608,'[1]2015-2016'!$F$420:$M$825,8,FALSE)</f>
        <v>0</v>
      </c>
      <c r="T608" s="32">
        <v>0</v>
      </c>
      <c r="U608" s="1">
        <f t="shared" si="167"/>
        <v>0</v>
      </c>
      <c r="V608" s="33">
        <v>0</v>
      </c>
      <c r="W608" s="1">
        <f t="shared" si="168"/>
        <v>0</v>
      </c>
    </row>
    <row r="609" spans="1:23" outlineLevel="4">
      <c r="A609" s="1" t="e">
        <f t="shared" si="165"/>
        <v>#REF!</v>
      </c>
      <c r="B609" s="16"/>
      <c r="C609" s="17"/>
      <c r="D609" s="17"/>
      <c r="E609" s="18"/>
      <c r="F609" s="31" t="s">
        <v>1118</v>
      </c>
      <c r="G609" s="35" t="s">
        <v>1119</v>
      </c>
      <c r="H609" s="18">
        <f>VLOOKUP(F609,'[1]2009'!$E$377:$G$725,3,FALSE)</f>
        <v>0</v>
      </c>
      <c r="I609" s="18">
        <f>VLOOKUP(F609,'[1]2010'!$E$396:$G$776,3,FALSE)</f>
        <v>0</v>
      </c>
      <c r="J609" s="18">
        <f>VLOOKUP(F609,'[1]2011'!$F$393:$H$771,3,FALSE)</f>
        <v>0</v>
      </c>
      <c r="K609" s="18">
        <f>VLOOKUP(F609,'[1]2012'!$E$418:$H$815,3,FALSE)</f>
        <v>0</v>
      </c>
      <c r="L609" s="18">
        <f>VLOOKUP(F609,'[1]2013'!$F$419:$H$824,3,FALSE)</f>
        <v>0</v>
      </c>
      <c r="M609" s="18">
        <f>VLOOKUP(F609,'[1]2014'!$F$417:$K$819,6,FALSE)</f>
        <v>0</v>
      </c>
      <c r="N609" s="23">
        <f>VLOOKUP(F609,'[1]2015-2016'!$F$421:$J$826,5,FALSE)</f>
        <v>0</v>
      </c>
      <c r="O609" s="15">
        <f>VLOOKUP(F609,'[1]2015-2016'!$F$420:$M$825,8,FALSE)</f>
        <v>0</v>
      </c>
      <c r="T609" s="32">
        <v>0</v>
      </c>
      <c r="U609" s="1">
        <f t="shared" si="167"/>
        <v>0</v>
      </c>
      <c r="V609" s="33">
        <v>0</v>
      </c>
      <c r="W609" s="1">
        <f t="shared" si="168"/>
        <v>0</v>
      </c>
    </row>
    <row r="610" spans="1:23" outlineLevel="4">
      <c r="A610" s="1" t="e">
        <f t="shared" si="165"/>
        <v>#REF!</v>
      </c>
      <c r="B610" s="16"/>
      <c r="C610" s="17"/>
      <c r="D610" s="17"/>
      <c r="E610" s="18"/>
      <c r="F610" s="31" t="s">
        <v>1120</v>
      </c>
      <c r="G610" s="35" t="s">
        <v>1121</v>
      </c>
      <c r="H610" s="18">
        <f>VLOOKUP(F610,'[1]2009'!$E$377:$G$725,3,FALSE)</f>
        <v>0</v>
      </c>
      <c r="I610" s="18">
        <f>VLOOKUP(F610,'[1]2010'!$E$396:$G$776,3,FALSE)</f>
        <v>0</v>
      </c>
      <c r="J610" s="18">
        <f>VLOOKUP(F610,'[1]2011'!$F$393:$H$771,3,FALSE)</f>
        <v>0</v>
      </c>
      <c r="K610" s="18">
        <f>VLOOKUP(F610,'[1]2012'!$E$418:$H$815,3,FALSE)</f>
        <v>270201</v>
      </c>
      <c r="L610" s="18">
        <f>VLOOKUP(F610,'[1]2013'!$F$419:$H$824,3,FALSE)</f>
        <v>40000</v>
      </c>
      <c r="M610" s="18">
        <f>VLOOKUP(F610,'[1]2014'!$F$417:$K$819,6,FALSE)</f>
        <v>620</v>
      </c>
      <c r="N610" s="23">
        <f>VLOOKUP(F610,'[1]2015-2016'!$F$421:$J$826,5,FALSE)</f>
        <v>0</v>
      </c>
      <c r="O610" s="15">
        <f>VLOOKUP(F610,'[1]2015-2016'!$F$420:$M$825,8,FALSE)</f>
        <v>0</v>
      </c>
      <c r="T610" s="32">
        <v>0</v>
      </c>
      <c r="U610" s="1">
        <f t="shared" si="167"/>
        <v>0</v>
      </c>
      <c r="V610" s="33">
        <v>0</v>
      </c>
      <c r="W610" s="1">
        <f t="shared" si="168"/>
        <v>0</v>
      </c>
    </row>
    <row r="611" spans="1:23" outlineLevel="4">
      <c r="A611" s="1" t="e">
        <f t="shared" si="165"/>
        <v>#REF!</v>
      </c>
      <c r="B611" s="16"/>
      <c r="C611" s="17"/>
      <c r="D611" s="17"/>
      <c r="E611" s="18"/>
      <c r="F611" s="31" t="s">
        <v>1122</v>
      </c>
      <c r="G611" s="35" t="s">
        <v>1123</v>
      </c>
      <c r="H611" s="18">
        <f>VLOOKUP(F611,'[1]2009'!$E$377:$G$725,3,FALSE)</f>
        <v>0</v>
      </c>
      <c r="I611" s="18">
        <f>VLOOKUP(F611,'[1]2010'!$E$396:$G$776,3,FALSE)</f>
        <v>0</v>
      </c>
      <c r="J611" s="18">
        <f>VLOOKUP(F611,'[1]2011'!$F$393:$H$771,3,FALSE)</f>
        <v>0</v>
      </c>
      <c r="K611" s="18">
        <f>VLOOKUP(F611,'[1]2012'!$E$418:$H$815,3,FALSE)</f>
        <v>0</v>
      </c>
      <c r="L611" s="18">
        <f>VLOOKUP(F611,'[1]2013'!$F$419:$H$824,3,FALSE)</f>
        <v>0</v>
      </c>
      <c r="M611" s="18">
        <f>VLOOKUP(F611,'[1]2014'!$F$417:$K$819,6,FALSE)</f>
        <v>0</v>
      </c>
      <c r="N611" s="23">
        <f>VLOOKUP(F611,'[1]2015-2016'!$F$421:$J$826,5,FALSE)</f>
        <v>0</v>
      </c>
      <c r="O611" s="15">
        <f>VLOOKUP(F611,'[1]2015-2016'!$F$420:$M$825,8,FALSE)</f>
        <v>0</v>
      </c>
      <c r="T611" s="32">
        <v>0</v>
      </c>
      <c r="U611" s="1">
        <f t="shared" si="167"/>
        <v>0</v>
      </c>
      <c r="V611" s="33">
        <v>0</v>
      </c>
      <c r="W611" s="1">
        <f t="shared" si="168"/>
        <v>0</v>
      </c>
    </row>
    <row r="612" spans="1:23" outlineLevel="4">
      <c r="A612" s="1" t="e">
        <f t="shared" si="165"/>
        <v>#REF!</v>
      </c>
      <c r="B612" s="16"/>
      <c r="C612" s="17"/>
      <c r="D612" s="17"/>
      <c r="E612" s="18"/>
      <c r="F612" s="31" t="s">
        <v>1124</v>
      </c>
      <c r="G612" s="35" t="s">
        <v>1125</v>
      </c>
      <c r="H612" s="18">
        <f>VLOOKUP(F612,'[1]2009'!$E$377:$G$725,3,FALSE)</f>
        <v>45.584000000000003</v>
      </c>
      <c r="I612" s="18">
        <f>VLOOKUP(F612,'[1]2010'!$E$396:$G$776,3,FALSE)</f>
        <v>0</v>
      </c>
      <c r="J612" s="18">
        <f>VLOOKUP(F612,'[1]2011'!$F$393:$H$771,3,FALSE)</f>
        <v>0</v>
      </c>
      <c r="K612" s="18">
        <f>VLOOKUP(F612,'[1]2012'!$E$418:$H$815,3,FALSE)</f>
        <v>988</v>
      </c>
      <c r="L612" s="18">
        <f>VLOOKUP(F612,'[1]2013'!$F$419:$H$824,3,FALSE)</f>
        <v>1085</v>
      </c>
      <c r="M612" s="18">
        <f>VLOOKUP(F612,'[1]2014'!$F$417:$K$819,6,FALSE)</f>
        <v>0</v>
      </c>
      <c r="N612" s="23">
        <f>VLOOKUP(F612,'[1]2015-2016'!$F$421:$J$826,5,FALSE)</f>
        <v>4019</v>
      </c>
      <c r="O612" s="15">
        <f>VLOOKUP(F612,'[1]2015-2016'!$F$420:$M$825,8,FALSE)</f>
        <v>4171.7219999999998</v>
      </c>
      <c r="T612" s="32">
        <v>3574943</v>
      </c>
      <c r="U612" s="1">
        <f t="shared" si="167"/>
        <v>3574.9430000000002</v>
      </c>
      <c r="V612" s="33">
        <v>357494.3</v>
      </c>
      <c r="W612" s="1">
        <f t="shared" si="168"/>
        <v>357.49430000000001</v>
      </c>
    </row>
    <row r="613" spans="1:23" outlineLevel="4">
      <c r="A613" s="1" t="e">
        <f t="shared" si="165"/>
        <v>#REF!</v>
      </c>
      <c r="B613" s="16"/>
      <c r="C613" s="17"/>
      <c r="D613" s="17"/>
      <c r="E613" s="18"/>
      <c r="F613" s="31" t="s">
        <v>1126</v>
      </c>
      <c r="G613" s="35" t="s">
        <v>1127</v>
      </c>
      <c r="H613" s="18">
        <f>VLOOKUP(F613,'[1]2009'!$E$377:$G$725,3,FALSE)</f>
        <v>0</v>
      </c>
      <c r="I613" s="18">
        <f>VLOOKUP(F613,'[1]2010'!$E$396:$G$776,3,FALSE)</f>
        <v>0</v>
      </c>
      <c r="J613" s="18">
        <f>VLOOKUP(F613,'[1]2011'!$F$393:$H$771,3,FALSE)</f>
        <v>0</v>
      </c>
      <c r="K613" s="18">
        <f>VLOOKUP(F613,'[1]2012'!$E$418:$H$815,3,FALSE)</f>
        <v>0</v>
      </c>
      <c r="L613" s="18">
        <f>VLOOKUP(F613,'[1]2013'!$F$419:$H$824,3,FALSE)</f>
        <v>0</v>
      </c>
      <c r="M613" s="18">
        <f>VLOOKUP(F613,'[1]2014'!$F$417:$K$819,6,FALSE)</f>
        <v>0</v>
      </c>
      <c r="N613" s="23">
        <f>VLOOKUP(F613,'[1]2015-2016'!$F$421:$J$826,5,FALSE)</f>
        <v>0</v>
      </c>
      <c r="O613" s="15">
        <f>VLOOKUP(F613,'[1]2015-2016'!$F$420:$M$825,8,FALSE)</f>
        <v>0</v>
      </c>
      <c r="T613" s="32">
        <v>0</v>
      </c>
      <c r="U613" s="1">
        <f t="shared" si="167"/>
        <v>0</v>
      </c>
      <c r="V613" s="33">
        <v>0</v>
      </c>
      <c r="W613" s="1">
        <f t="shared" si="168"/>
        <v>0</v>
      </c>
    </row>
    <row r="614" spans="1:23" outlineLevel="4">
      <c r="A614" s="1" t="e">
        <f t="shared" si="165"/>
        <v>#REF!</v>
      </c>
      <c r="B614" s="16"/>
      <c r="C614" s="17"/>
      <c r="D614" s="17"/>
      <c r="E614" s="18"/>
      <c r="F614" s="31" t="s">
        <v>1128</v>
      </c>
      <c r="G614" s="35" t="s">
        <v>1129</v>
      </c>
      <c r="H614" s="18">
        <f>VLOOKUP(F614,'[1]2009'!$E$377:$G$725,3,FALSE)</f>
        <v>0</v>
      </c>
      <c r="I614" s="18">
        <f>VLOOKUP(F614,'[1]2010'!$E$396:$G$776,3,FALSE)</f>
        <v>0</v>
      </c>
      <c r="J614" s="18">
        <f>VLOOKUP(F614,'[1]2011'!$F$393:$H$771,3,FALSE)</f>
        <v>0</v>
      </c>
      <c r="K614" s="18">
        <f>VLOOKUP(F614,'[1]2012'!$E$418:$H$815,3,FALSE)</f>
        <v>0</v>
      </c>
      <c r="L614" s="18">
        <f>VLOOKUP(F614,'[1]2013'!$F$419:$H$824,3,FALSE)</f>
        <v>0</v>
      </c>
      <c r="M614" s="18">
        <f>VLOOKUP(F614,'[1]2014'!$F$417:$K$819,6,FALSE)</f>
        <v>0</v>
      </c>
      <c r="N614" s="23">
        <f>VLOOKUP(F614,'[1]2015-2016'!$F$421:$J$826,5,FALSE)</f>
        <v>0</v>
      </c>
      <c r="O614" s="15">
        <f>VLOOKUP(F614,'[1]2015-2016'!$F$420:$M$825,8,FALSE)</f>
        <v>0</v>
      </c>
      <c r="T614" s="32">
        <v>0</v>
      </c>
      <c r="U614" s="1">
        <f t="shared" si="167"/>
        <v>0</v>
      </c>
      <c r="V614" s="33">
        <v>0</v>
      </c>
      <c r="W614" s="1">
        <f t="shared" si="168"/>
        <v>0</v>
      </c>
    </row>
    <row r="615" spans="1:23" outlineLevel="4">
      <c r="A615" s="1" t="e">
        <f t="shared" si="165"/>
        <v>#REF!</v>
      </c>
      <c r="B615" s="16"/>
      <c r="C615" s="17"/>
      <c r="D615" s="17"/>
      <c r="E615" s="18"/>
      <c r="F615" s="31" t="s">
        <v>1130</v>
      </c>
      <c r="G615" s="35" t="s">
        <v>1131</v>
      </c>
      <c r="H615" s="18">
        <f>VLOOKUP(F615,'[1]2009'!$E$377:$G$725,3,FALSE)</f>
        <v>0</v>
      </c>
      <c r="I615" s="18">
        <f>VLOOKUP(F615,'[1]2010'!$E$396:$G$776,3,FALSE)</f>
        <v>0</v>
      </c>
      <c r="J615" s="18">
        <f>VLOOKUP(F615,'[1]2011'!$F$393:$H$771,3,FALSE)</f>
        <v>0</v>
      </c>
      <c r="K615" s="18">
        <f>VLOOKUP(F615,'[1]2012'!$E$418:$H$815,3,FALSE)</f>
        <v>0</v>
      </c>
      <c r="L615" s="18">
        <f>VLOOKUP(F615,'[1]2013'!$F$419:$H$824,3,FALSE)</f>
        <v>0</v>
      </c>
      <c r="M615" s="18">
        <f>VLOOKUP(F615,'[1]2014'!$F$417:$K$819,6,FALSE)</f>
        <v>0</v>
      </c>
      <c r="N615" s="23">
        <f>VLOOKUP(F615,'[1]2015-2016'!$F$421:$J$826,5,FALSE)</f>
        <v>0</v>
      </c>
      <c r="O615" s="15">
        <f>VLOOKUP(F615,'[1]2015-2016'!$F$420:$M$825,8,FALSE)</f>
        <v>0</v>
      </c>
      <c r="T615" s="32">
        <v>0</v>
      </c>
      <c r="U615" s="1">
        <f t="shared" si="167"/>
        <v>0</v>
      </c>
      <c r="V615" s="33">
        <v>0</v>
      </c>
      <c r="W615" s="1">
        <f t="shared" si="168"/>
        <v>0</v>
      </c>
    </row>
    <row r="616" spans="1:23" outlineLevel="4">
      <c r="A616" s="1" t="e">
        <f t="shared" si="165"/>
        <v>#REF!</v>
      </c>
      <c r="B616" s="16"/>
      <c r="C616" s="17"/>
      <c r="D616" s="17"/>
      <c r="E616" s="18"/>
      <c r="F616" s="31" t="s">
        <v>1132</v>
      </c>
      <c r="G616" s="35" t="s">
        <v>1133</v>
      </c>
      <c r="H616" s="18">
        <f>VLOOKUP(F616,'[1]2009'!$E$377:$G$725,3,FALSE)</f>
        <v>0</v>
      </c>
      <c r="I616" s="18">
        <f>VLOOKUP(F616,'[1]2010'!$E$396:$G$776,3,FALSE)</f>
        <v>0</v>
      </c>
      <c r="J616" s="18">
        <f>VLOOKUP(F616,'[1]2011'!$F$393:$H$771,3,FALSE)</f>
        <v>0</v>
      </c>
      <c r="K616" s="18">
        <f>VLOOKUP(F616,'[1]2012'!$E$418:$H$815,3,FALSE)</f>
        <v>0</v>
      </c>
      <c r="L616" s="18">
        <f>VLOOKUP(F616,'[1]2013'!$F$419:$H$824,3,FALSE)</f>
        <v>0</v>
      </c>
      <c r="M616" s="18">
        <f>VLOOKUP(F616,'[1]2014'!$F$417:$K$819,6,FALSE)</f>
        <v>0</v>
      </c>
      <c r="N616" s="23">
        <f>VLOOKUP(F616,'[1]2015-2016'!$F$421:$J$826,5,FALSE)</f>
        <v>0</v>
      </c>
      <c r="O616" s="15">
        <f>VLOOKUP(F616,'[1]2015-2016'!$F$420:$M$825,8,FALSE)</f>
        <v>0</v>
      </c>
      <c r="T616" s="32">
        <v>0</v>
      </c>
      <c r="U616" s="1">
        <f t="shared" si="167"/>
        <v>0</v>
      </c>
      <c r="V616" s="33">
        <v>0</v>
      </c>
      <c r="W616" s="1">
        <f t="shared" si="168"/>
        <v>0</v>
      </c>
    </row>
    <row r="617" spans="1:23" outlineLevel="4">
      <c r="B617" s="16"/>
      <c r="C617" s="17"/>
      <c r="D617" s="17"/>
      <c r="E617" s="18"/>
      <c r="F617" s="139" t="s">
        <v>1134</v>
      </c>
      <c r="G617" s="96" t="s">
        <v>1135</v>
      </c>
      <c r="H617" s="18">
        <v>0</v>
      </c>
      <c r="I617" s="18">
        <v>0</v>
      </c>
      <c r="J617" s="18">
        <v>58025</v>
      </c>
      <c r="K617" s="18">
        <v>0</v>
      </c>
      <c r="L617" s="18">
        <v>227444</v>
      </c>
      <c r="M617" s="18">
        <v>0</v>
      </c>
      <c r="N617" s="23">
        <v>0</v>
      </c>
      <c r="O617" s="15">
        <v>0</v>
      </c>
      <c r="T617" s="32"/>
      <c r="V617" s="33"/>
    </row>
    <row r="618" spans="1:23" outlineLevel="4">
      <c r="A618" s="1" t="e">
        <f>+#REF!+1</f>
        <v>#REF!</v>
      </c>
      <c r="B618" s="16"/>
      <c r="C618" s="17"/>
      <c r="D618" s="17"/>
      <c r="E618" s="18"/>
      <c r="F618" s="31" t="s">
        <v>1136</v>
      </c>
      <c r="G618" s="35" t="s">
        <v>1137</v>
      </c>
      <c r="H618" s="18">
        <f>VLOOKUP(F618,'[1]2009'!$E$377:$G$725,3,FALSE)</f>
        <v>0</v>
      </c>
      <c r="I618" s="18">
        <f>VLOOKUP(F618,'[1]2010'!$E$396:$G$776,3,FALSE)</f>
        <v>0</v>
      </c>
      <c r="J618" s="18">
        <f>VLOOKUP(F618,'[1]2011'!$F$393:$H$771,3,FALSE)</f>
        <v>0</v>
      </c>
      <c r="K618" s="18">
        <f>VLOOKUP(F618,'[1]2012'!$E$418:$H$815,3,FALSE)</f>
        <v>0</v>
      </c>
      <c r="L618" s="18">
        <f>VLOOKUP(F618,'[1]2013'!$F$419:$H$824,3,FALSE)</f>
        <v>0</v>
      </c>
      <c r="M618" s="18">
        <f>VLOOKUP(F618,'[1]2014'!$F$417:$K$819,6,FALSE)</f>
        <v>0</v>
      </c>
      <c r="N618" s="23">
        <f>VLOOKUP(F618,'[1]2015-2016'!$F$421:$J$826,5,FALSE)</f>
        <v>0</v>
      </c>
      <c r="O618" s="15">
        <f>VLOOKUP(F618,'[1]2015-2016'!$F$420:$M$825,8,FALSE)</f>
        <v>0</v>
      </c>
      <c r="T618" s="32">
        <v>0</v>
      </c>
      <c r="U618" s="1">
        <f t="shared" si="167"/>
        <v>0</v>
      </c>
      <c r="V618" s="33">
        <v>0</v>
      </c>
      <c r="W618" s="1">
        <f t="shared" si="168"/>
        <v>0</v>
      </c>
    </row>
    <row r="619" spans="1:23" outlineLevel="4">
      <c r="A619" s="1" t="e">
        <f t="shared" si="165"/>
        <v>#REF!</v>
      </c>
      <c r="B619" s="16"/>
      <c r="C619" s="17"/>
      <c r="D619" s="17"/>
      <c r="E619" s="18"/>
      <c r="F619" s="31" t="s">
        <v>1138</v>
      </c>
      <c r="G619" s="35" t="s">
        <v>1139</v>
      </c>
      <c r="H619" s="18">
        <f>VLOOKUP(F619,'[1]2009'!$E$377:$G$725,3,FALSE)</f>
        <v>0</v>
      </c>
      <c r="I619" s="18">
        <f>VLOOKUP(F619,'[1]2010'!$E$396:$G$776,3,FALSE)</f>
        <v>0</v>
      </c>
      <c r="J619" s="18">
        <f>VLOOKUP(F619,'[1]2011'!$F$393:$H$771,3,FALSE)</f>
        <v>0</v>
      </c>
      <c r="K619" s="18">
        <f>VLOOKUP(F619,'[1]2012'!$E$418:$H$815,3,FALSE)</f>
        <v>0</v>
      </c>
      <c r="L619" s="18">
        <f>VLOOKUP(F619,'[1]2013'!$F$419:$H$824,3,FALSE)</f>
        <v>0</v>
      </c>
      <c r="M619" s="18">
        <f>VLOOKUP(F619,'[1]2014'!$F$417:$K$819,6,FALSE)</f>
        <v>0</v>
      </c>
      <c r="N619" s="23">
        <f>VLOOKUP(F619,'[1]2015-2016'!$F$421:$J$826,5,FALSE)</f>
        <v>0</v>
      </c>
      <c r="O619" s="15">
        <f>VLOOKUP(F619,'[1]2015-2016'!$F$420:$M$825,8,FALSE)</f>
        <v>0</v>
      </c>
      <c r="T619" s="32">
        <v>0</v>
      </c>
      <c r="U619" s="1">
        <f t="shared" si="167"/>
        <v>0</v>
      </c>
      <c r="V619" s="33">
        <v>0</v>
      </c>
      <c r="W619" s="1">
        <f t="shared" si="168"/>
        <v>0</v>
      </c>
    </row>
    <row r="620" spans="1:23" outlineLevel="4">
      <c r="A620" s="1" t="e">
        <f t="shared" si="165"/>
        <v>#REF!</v>
      </c>
      <c r="B620" s="16"/>
      <c r="C620" s="17"/>
      <c r="D620" s="17"/>
      <c r="E620" s="18"/>
      <c r="F620" s="31" t="s">
        <v>1140</v>
      </c>
      <c r="G620" s="35" t="s">
        <v>1141</v>
      </c>
      <c r="H620" s="18">
        <f>VLOOKUP(F620,'[1]2009'!$E$377:$G$725,3,FALSE)</f>
        <v>0</v>
      </c>
      <c r="I620" s="18">
        <f>VLOOKUP(F620,'[1]2010'!$E$396:$G$776,3,FALSE)</f>
        <v>0.17399999999906868</v>
      </c>
      <c r="J620" s="18">
        <f>VLOOKUP(F620,'[1]2011'!$F$393:$H$771,3,FALSE)</f>
        <v>0</v>
      </c>
      <c r="K620" s="18">
        <f>VLOOKUP(F620,'[1]2012'!$E$418:$H$815,3,FALSE)</f>
        <v>0</v>
      </c>
      <c r="L620" s="18">
        <f>VLOOKUP(F620,'[1]2013'!$F$419:$H$824,3,FALSE)</f>
        <v>0</v>
      </c>
      <c r="M620" s="18">
        <f>VLOOKUP(F620,'[1]2014'!$F$417:$K$819,6,FALSE)</f>
        <v>921570</v>
      </c>
      <c r="N620" s="23">
        <f>VLOOKUP(F620,'[1]2015-2016'!$F$421:$J$826,5,FALSE)</f>
        <v>0</v>
      </c>
      <c r="O620" s="15">
        <f>VLOOKUP(F620,'[1]2015-2016'!$F$420:$M$825,8,FALSE)</f>
        <v>0</v>
      </c>
      <c r="T620" s="32">
        <v>787703001</v>
      </c>
      <c r="U620" s="1">
        <f t="shared" si="167"/>
        <v>787703.00100000005</v>
      </c>
      <c r="V620" s="33">
        <v>193578769.09999999</v>
      </c>
      <c r="W620" s="1">
        <f t="shared" si="168"/>
        <v>193578.7691</v>
      </c>
    </row>
    <row r="621" spans="1:23" outlineLevel="4">
      <c r="A621" s="1" t="e">
        <f t="shared" si="165"/>
        <v>#REF!</v>
      </c>
      <c r="B621" s="16"/>
      <c r="C621" s="17"/>
      <c r="D621" s="17"/>
      <c r="E621" s="18"/>
      <c r="F621" s="31" t="s">
        <v>1142</v>
      </c>
      <c r="G621" s="35" t="s">
        <v>1143</v>
      </c>
      <c r="H621" s="18">
        <v>0</v>
      </c>
      <c r="I621" s="18">
        <v>0</v>
      </c>
      <c r="J621" s="18">
        <v>0</v>
      </c>
      <c r="K621" s="18">
        <f>VLOOKUP(F621,'[1]2012'!$E$418:$H$815,3,FALSE)</f>
        <v>10</v>
      </c>
      <c r="L621" s="18">
        <f>VLOOKUP(F621,'[1]2013'!$F$419:$H$824,3,FALSE)</f>
        <v>0</v>
      </c>
      <c r="M621" s="18">
        <f>VLOOKUP(F621,'[1]2014'!$F$417:$K$819,6,FALSE)</f>
        <v>3574</v>
      </c>
      <c r="N621" s="23">
        <f>VLOOKUP(F621,'[1]2015-2016'!$F$421:$J$826,5,FALSE)</f>
        <v>2748</v>
      </c>
      <c r="O621" s="15">
        <f>VLOOKUP(F621,'[1]2015-2016'!$F$420:$M$825,8,FALSE)</f>
        <v>2852.424</v>
      </c>
      <c r="T621" s="32">
        <v>2314989</v>
      </c>
      <c r="U621" s="1">
        <f t="shared" si="167"/>
        <v>2314.989</v>
      </c>
      <c r="V621" s="33">
        <v>520878.9</v>
      </c>
      <c r="W621" s="1">
        <f t="shared" si="168"/>
        <v>520.87890000000004</v>
      </c>
    </row>
    <row r="622" spans="1:23" outlineLevel="4">
      <c r="A622" s="1" t="e">
        <f t="shared" si="165"/>
        <v>#REF!</v>
      </c>
      <c r="B622" s="16"/>
      <c r="C622" s="17"/>
      <c r="D622" s="17"/>
      <c r="E622" s="18"/>
      <c r="F622" s="31" t="s">
        <v>1144</v>
      </c>
      <c r="G622" s="35" t="s">
        <v>1145</v>
      </c>
      <c r="H622" s="18">
        <f>VLOOKUP(F622,'[1]2009'!$E$377:$G$725,3,FALSE)</f>
        <v>0</v>
      </c>
      <c r="I622" s="18">
        <f>VLOOKUP(F622,'[1]2010'!$E$396:$G$776,3,FALSE)</f>
        <v>0</v>
      </c>
      <c r="J622" s="18">
        <f>VLOOKUP(F622,'[1]2011'!$F$393:$H$771,3,FALSE)</f>
        <v>0</v>
      </c>
      <c r="K622" s="18">
        <f>VLOOKUP(F622,'[1]2012'!$E$418:$H$815,3,FALSE)</f>
        <v>0</v>
      </c>
      <c r="L622" s="18">
        <f>VLOOKUP(F622,'[1]2013'!$F$419:$H$824,3,FALSE)</f>
        <v>0</v>
      </c>
      <c r="M622" s="18">
        <f>VLOOKUP(F622,'[1]2014'!$F$417:$K$819,6,FALSE)</f>
        <v>0</v>
      </c>
      <c r="N622" s="23">
        <f>VLOOKUP(F622,'[1]2015-2016'!$F$421:$J$826,5,FALSE)</f>
        <v>0</v>
      </c>
      <c r="O622" s="15">
        <f>VLOOKUP(F622,'[1]2015-2016'!$F$420:$M$825,8,FALSE)</f>
        <v>0</v>
      </c>
      <c r="T622" s="32">
        <v>0</v>
      </c>
      <c r="U622" s="1">
        <f t="shared" si="167"/>
        <v>0</v>
      </c>
      <c r="V622" s="33">
        <v>0</v>
      </c>
      <c r="W622" s="1">
        <f t="shared" si="168"/>
        <v>0</v>
      </c>
    </row>
    <row r="623" spans="1:23" outlineLevel="4">
      <c r="A623" s="1" t="e">
        <f t="shared" si="165"/>
        <v>#REF!</v>
      </c>
      <c r="B623" s="16"/>
      <c r="C623" s="17"/>
      <c r="D623" s="17"/>
      <c r="E623" s="18"/>
      <c r="F623" s="31" t="s">
        <v>1146</v>
      </c>
      <c r="G623" s="35" t="s">
        <v>1147</v>
      </c>
      <c r="H623" s="18">
        <f>VLOOKUP(F623,'[1]2009'!$E$377:$G$725,3,FALSE)</f>
        <v>56779.016000000003</v>
      </c>
      <c r="I623" s="18">
        <f>VLOOKUP(F623,'[1]2010'!$E$396:$G$776,3,FALSE)</f>
        <v>6940</v>
      </c>
      <c r="J623" s="18">
        <f>VLOOKUP(F623,'[1]2011'!$F$393:$H$771,3,FALSE)</f>
        <v>6690</v>
      </c>
      <c r="K623" s="18">
        <f>VLOOKUP(F623,'[1]2012'!$E$418:$H$815,3,FALSE)</f>
        <v>14810</v>
      </c>
      <c r="L623" s="18">
        <f>VLOOKUP(F623,'[1]2013'!$F$419:$H$824,3,FALSE)</f>
        <v>15483</v>
      </c>
      <c r="M623" s="18">
        <f>VLOOKUP(F623,'[1]2014'!$F$417:$K$819,6,FALSE)</f>
        <v>10752</v>
      </c>
      <c r="N623" s="23">
        <f>VLOOKUP(F623,'[1]2015-2016'!$F$421:$J$826,5,FALSE)</f>
        <v>11006</v>
      </c>
      <c r="O623" s="15">
        <f>VLOOKUP(F623,'[1]2015-2016'!$F$420:$M$825,8,FALSE)</f>
        <v>11424.228000000001</v>
      </c>
      <c r="T623" s="32">
        <v>8311785</v>
      </c>
      <c r="U623" s="1">
        <f t="shared" si="167"/>
        <v>8311.7849999999999</v>
      </c>
      <c r="V623" s="33">
        <v>1468173.5</v>
      </c>
      <c r="W623" s="1">
        <f t="shared" si="168"/>
        <v>1468.1735000000001</v>
      </c>
    </row>
    <row r="624" spans="1:23" outlineLevel="4">
      <c r="A624" s="1" t="e">
        <f t="shared" si="165"/>
        <v>#REF!</v>
      </c>
      <c r="B624" s="16"/>
      <c r="C624" s="17"/>
      <c r="D624" s="17"/>
      <c r="E624" s="18"/>
      <c r="F624" s="31" t="s">
        <v>1148</v>
      </c>
      <c r="G624" s="35" t="s">
        <v>1149</v>
      </c>
      <c r="H624" s="18">
        <f>VLOOKUP(F624,'[1]2009'!$E$377:$G$725,3,FALSE)</f>
        <v>0</v>
      </c>
      <c r="I624" s="18">
        <f>VLOOKUP(F624,'[1]2010'!$E$396:$G$776,3,FALSE)</f>
        <v>0</v>
      </c>
      <c r="J624" s="18">
        <f>VLOOKUP(F624,'[1]2011'!$F$393:$H$771,3,FALSE)</f>
        <v>0</v>
      </c>
      <c r="K624" s="18">
        <f>VLOOKUP(F624,'[1]2012'!$E$418:$H$815,3,FALSE)</f>
        <v>0</v>
      </c>
      <c r="L624" s="18">
        <f>VLOOKUP(F624,'[1]2013'!$F$419:$H$824,3,FALSE)</f>
        <v>0</v>
      </c>
      <c r="M624" s="18">
        <f>VLOOKUP(F624,'[1]2014'!$F$417:$K$819,6,FALSE)</f>
        <v>0</v>
      </c>
      <c r="N624" s="23">
        <f>VLOOKUP(F624,'[1]2015-2016'!$F$421:$J$826,5,FALSE)</f>
        <v>0</v>
      </c>
      <c r="O624" s="15">
        <f>VLOOKUP(F624,'[1]2015-2016'!$F$420:$M$825,8,FALSE)</f>
        <v>0</v>
      </c>
      <c r="T624" s="32">
        <v>0</v>
      </c>
      <c r="U624" s="1">
        <f t="shared" si="167"/>
        <v>0</v>
      </c>
      <c r="V624" s="33">
        <v>0</v>
      </c>
      <c r="W624" s="1">
        <f t="shared" si="168"/>
        <v>0</v>
      </c>
    </row>
    <row r="625" spans="1:23" outlineLevel="4">
      <c r="A625" s="1" t="e">
        <f t="shared" si="165"/>
        <v>#REF!</v>
      </c>
      <c r="B625" s="16"/>
      <c r="C625" s="17"/>
      <c r="D625" s="17"/>
      <c r="E625" s="18"/>
      <c r="F625" s="31" t="s">
        <v>1150</v>
      </c>
      <c r="G625" s="35" t="s">
        <v>1151</v>
      </c>
      <c r="H625" s="18">
        <f>VLOOKUP(F625,'[1]2009'!$E$377:$G$725,3,FALSE)</f>
        <v>0</v>
      </c>
      <c r="I625" s="18">
        <f>VLOOKUP(F625,'[1]2010'!$E$396:$G$776,3,FALSE)</f>
        <v>0</v>
      </c>
      <c r="J625" s="18">
        <f>VLOOKUP(F625,'[1]2011'!$F$393:$H$771,3,FALSE)</f>
        <v>0</v>
      </c>
      <c r="K625" s="18">
        <f>VLOOKUP(F625,'[1]2012'!$E$418:$H$815,3,FALSE)</f>
        <v>0</v>
      </c>
      <c r="L625" s="18">
        <f>VLOOKUP(F625,'[1]2013'!$F$419:$H$824,3,FALSE)</f>
        <v>0</v>
      </c>
      <c r="M625" s="18">
        <f>VLOOKUP(F625,'[1]2014'!$F$417:$K$819,6,FALSE)</f>
        <v>0</v>
      </c>
      <c r="N625" s="23">
        <f>VLOOKUP(F625,'[1]2015-2016'!$F$421:$J$826,5,FALSE)</f>
        <v>0</v>
      </c>
      <c r="O625" s="15">
        <f>VLOOKUP(F625,'[1]2015-2016'!$F$420:$M$825,8,FALSE)</f>
        <v>0</v>
      </c>
      <c r="T625" s="32">
        <v>0</v>
      </c>
      <c r="U625" s="1">
        <f t="shared" si="167"/>
        <v>0</v>
      </c>
      <c r="V625" s="33">
        <v>0</v>
      </c>
      <c r="W625" s="1">
        <f t="shared" si="168"/>
        <v>0</v>
      </c>
    </row>
    <row r="626" spans="1:23" outlineLevel="4">
      <c r="A626" s="1" t="e">
        <f t="shared" si="165"/>
        <v>#REF!</v>
      </c>
      <c r="B626" s="16"/>
      <c r="C626" s="17"/>
      <c r="D626" s="17"/>
      <c r="E626" s="18"/>
      <c r="F626" s="31" t="s">
        <v>1152</v>
      </c>
      <c r="G626" s="35" t="s">
        <v>1153</v>
      </c>
      <c r="H626" s="18">
        <f>VLOOKUP(F626,'[1]2009'!$E$377:$G$725,3,FALSE)</f>
        <v>0</v>
      </c>
      <c r="I626" s="18">
        <f>VLOOKUP(F626,'[1]2010'!$E$396:$G$776,3,FALSE)</f>
        <v>0</v>
      </c>
      <c r="J626" s="18">
        <f>VLOOKUP(F626,'[1]2011'!$F$393:$H$771,3,FALSE)</f>
        <v>0</v>
      </c>
      <c r="K626" s="18">
        <f>VLOOKUP(F626,'[1]2012'!$E$418:$H$815,3,FALSE)</f>
        <v>0</v>
      </c>
      <c r="L626" s="18">
        <f>VLOOKUP(F626,'[1]2013'!$F$419:$H$824,3,FALSE)</f>
        <v>0</v>
      </c>
      <c r="M626" s="18">
        <f>VLOOKUP(F626,'[1]2014'!$F$417:$K$819,6,FALSE)</f>
        <v>0</v>
      </c>
      <c r="N626" s="23">
        <f>VLOOKUP(F626,'[1]2015-2016'!$F$421:$J$826,5,FALSE)</f>
        <v>0</v>
      </c>
      <c r="O626" s="15">
        <f>VLOOKUP(F626,'[1]2015-2016'!$F$420:$M$825,8,FALSE)</f>
        <v>0</v>
      </c>
      <c r="T626" s="32">
        <v>0</v>
      </c>
      <c r="U626" s="1">
        <f t="shared" si="167"/>
        <v>0</v>
      </c>
      <c r="V626" s="33">
        <v>0</v>
      </c>
      <c r="W626" s="1">
        <f t="shared" si="168"/>
        <v>0</v>
      </c>
    </row>
    <row r="627" spans="1:23" outlineLevel="4">
      <c r="A627" s="1" t="e">
        <f t="shared" si="165"/>
        <v>#REF!</v>
      </c>
      <c r="B627" s="16"/>
      <c r="C627" s="17"/>
      <c r="D627" s="17"/>
      <c r="E627" s="18"/>
      <c r="F627" s="31" t="s">
        <v>1154</v>
      </c>
      <c r="G627" s="35" t="s">
        <v>1155</v>
      </c>
      <c r="H627" s="18">
        <f>VLOOKUP(F627,'[1]2009'!$E$377:$G$725,3,FALSE)</f>
        <v>0</v>
      </c>
      <c r="I627" s="18">
        <f>VLOOKUP(F627,'[1]2010'!$E$396:$G$776,3,FALSE)</f>
        <v>231</v>
      </c>
      <c r="J627" s="18">
        <f>VLOOKUP(F627,'[1]2011'!$F$393:$H$771,3,FALSE)</f>
        <v>164</v>
      </c>
      <c r="K627" s="18">
        <f>VLOOKUP(F627,'[1]2012'!$E$418:$H$815,3,FALSE)</f>
        <v>94</v>
      </c>
      <c r="L627" s="18">
        <f>VLOOKUP(F627,'[1]2013'!$F$419:$H$824,3,FALSE)</f>
        <v>103</v>
      </c>
      <c r="M627" s="18">
        <f>VLOOKUP(F627,'[1]2014'!$F$417:$K$819,6,FALSE)</f>
        <v>1780</v>
      </c>
      <c r="N627" s="23">
        <f>VLOOKUP(F627,'[1]2015-2016'!$F$421:$J$826,5,FALSE)</f>
        <v>11024</v>
      </c>
      <c r="O627" s="15">
        <f>VLOOKUP(F627,'[1]2015-2016'!$F$420:$M$825,8,FALSE)</f>
        <v>11442.912</v>
      </c>
      <c r="T627" s="32">
        <v>9805255</v>
      </c>
      <c r="U627" s="1">
        <f t="shared" si="167"/>
        <v>9805.2549999999992</v>
      </c>
      <c r="V627" s="33">
        <v>980525.5</v>
      </c>
      <c r="W627" s="1">
        <f t="shared" si="168"/>
        <v>980.52549999999997</v>
      </c>
    </row>
    <row r="628" spans="1:23" outlineLevel="4">
      <c r="A628" s="1" t="e">
        <f t="shared" si="165"/>
        <v>#REF!</v>
      </c>
      <c r="B628" s="16"/>
      <c r="C628" s="17"/>
      <c r="D628" s="17"/>
      <c r="E628" s="18"/>
      <c r="F628" s="31" t="s">
        <v>1156</v>
      </c>
      <c r="G628" s="35" t="s">
        <v>1157</v>
      </c>
      <c r="H628" s="18">
        <f>VLOOKUP(F628,'[1]2009'!$E$377:$G$725,3,FALSE)</f>
        <v>0</v>
      </c>
      <c r="I628" s="18">
        <f>VLOOKUP(F628,'[1]2010'!$E$396:$G$776,3,FALSE)</f>
        <v>3214</v>
      </c>
      <c r="J628" s="18">
        <f>VLOOKUP(F628,'[1]2011'!$F$393:$H$771,3,FALSE)</f>
        <v>0</v>
      </c>
      <c r="K628" s="18">
        <f>VLOOKUP(F628,'[1]2012'!$E$418:$H$815,3,FALSE)</f>
        <v>0</v>
      </c>
      <c r="L628" s="18">
        <f>VLOOKUP(F628,'[1]2013'!$F$419:$H$824,3,FALSE)</f>
        <v>0</v>
      </c>
      <c r="M628" s="18">
        <f>VLOOKUP(F628,'[1]2014'!$F$417:$K$819,6,FALSE)</f>
        <v>0</v>
      </c>
      <c r="N628" s="23">
        <f>VLOOKUP(F628,'[1]2015-2016'!$F$421:$J$826,5,FALSE)</f>
        <v>0</v>
      </c>
      <c r="O628" s="15">
        <f>VLOOKUP(F628,'[1]2015-2016'!$F$420:$M$825,8,FALSE)</f>
        <v>0</v>
      </c>
      <c r="T628" s="32">
        <v>0</v>
      </c>
      <c r="U628" s="1">
        <f t="shared" si="167"/>
        <v>0</v>
      </c>
      <c r="V628" s="33">
        <v>0</v>
      </c>
      <c r="W628" s="1">
        <f t="shared" si="168"/>
        <v>0</v>
      </c>
    </row>
    <row r="629" spans="1:23" outlineLevel="4">
      <c r="A629" s="1" t="e">
        <f t="shared" si="165"/>
        <v>#REF!</v>
      </c>
      <c r="B629" s="16"/>
      <c r="C629" s="17"/>
      <c r="D629" s="17"/>
      <c r="E629" s="18"/>
      <c r="F629" s="31" t="s">
        <v>1158</v>
      </c>
      <c r="G629" s="35" t="s">
        <v>1159</v>
      </c>
      <c r="H629" s="18">
        <f>VLOOKUP(F629,'[1]2009'!$E$377:$G$725,3,FALSE)</f>
        <v>0</v>
      </c>
      <c r="I629" s="18">
        <f>VLOOKUP(F629,'[1]2010'!$E$396:$G$776,3,FALSE)</f>
        <v>0</v>
      </c>
      <c r="J629" s="18">
        <f>VLOOKUP(F629,'[1]2011'!$F$393:$H$771,3,FALSE)</f>
        <v>0</v>
      </c>
      <c r="K629" s="18">
        <f>VLOOKUP(F629,'[1]2012'!$E$418:$H$815,3,FALSE)</f>
        <v>0</v>
      </c>
      <c r="L629" s="18">
        <f>VLOOKUP(F629,'[1]2013'!$F$419:$H$824,3,FALSE)</f>
        <v>0</v>
      </c>
      <c r="M629" s="18">
        <f>VLOOKUP(F629,'[1]2014'!$F$417:$K$819,6,FALSE)</f>
        <v>0</v>
      </c>
      <c r="N629" s="23">
        <f>VLOOKUP(F629,'[1]2015-2016'!$F$421:$J$826,5,FALSE)</f>
        <v>0</v>
      </c>
      <c r="O629" s="15">
        <f>VLOOKUP(F629,'[1]2015-2016'!$F$420:$M$825,8,FALSE)</f>
        <v>0</v>
      </c>
      <c r="T629" s="32">
        <v>0</v>
      </c>
      <c r="U629" s="1">
        <f t="shared" si="167"/>
        <v>0</v>
      </c>
      <c r="V629" s="33">
        <v>0</v>
      </c>
      <c r="W629" s="1">
        <f t="shared" si="168"/>
        <v>0</v>
      </c>
    </row>
    <row r="630" spans="1:23" outlineLevel="4">
      <c r="A630" s="1" t="e">
        <f t="shared" si="165"/>
        <v>#REF!</v>
      </c>
      <c r="B630" s="16"/>
      <c r="C630" s="17"/>
      <c r="D630" s="17"/>
      <c r="E630" s="18"/>
      <c r="F630" s="31" t="s">
        <v>1160</v>
      </c>
      <c r="G630" s="35" t="s">
        <v>1161</v>
      </c>
      <c r="H630" s="18">
        <f>VLOOKUP(F630,'[1]2009'!$E$377:$G$725,3,FALSE)</f>
        <v>0</v>
      </c>
      <c r="I630" s="18">
        <f>VLOOKUP(F630,'[1]2010'!$E$396:$G$776,3,FALSE)</f>
        <v>0</v>
      </c>
      <c r="J630" s="18">
        <f>VLOOKUP(F630,'[1]2011'!$F$393:$H$771,3,FALSE)</f>
        <v>0</v>
      </c>
      <c r="K630" s="18">
        <f>VLOOKUP(F630,'[1]2012'!$E$418:$H$815,3,FALSE)</f>
        <v>0</v>
      </c>
      <c r="L630" s="18">
        <f>VLOOKUP(F630,'[1]2013'!$F$419:$H$824,3,FALSE)</f>
        <v>0</v>
      </c>
      <c r="M630" s="18">
        <f>VLOOKUP(F630,'[1]2014'!$F$417:$K$819,6,FALSE)</f>
        <v>0</v>
      </c>
      <c r="N630" s="23">
        <f>VLOOKUP(F630,'[1]2015-2016'!$F$421:$J$826,5,FALSE)</f>
        <v>0</v>
      </c>
      <c r="O630" s="15">
        <f>VLOOKUP(F630,'[1]2015-2016'!$F$420:$M$825,8,FALSE)</f>
        <v>0</v>
      </c>
      <c r="T630" s="32">
        <v>0</v>
      </c>
      <c r="U630" s="1">
        <f t="shared" si="167"/>
        <v>0</v>
      </c>
      <c r="V630" s="33">
        <v>0</v>
      </c>
      <c r="W630" s="1">
        <f t="shared" si="168"/>
        <v>0</v>
      </c>
    </row>
    <row r="631" spans="1:23" outlineLevel="4">
      <c r="A631" s="1" t="e">
        <f t="shared" si="165"/>
        <v>#REF!</v>
      </c>
      <c r="B631" s="16"/>
      <c r="C631" s="17"/>
      <c r="D631" s="17"/>
      <c r="E631" s="18"/>
      <c r="F631" s="31" t="s">
        <v>1162</v>
      </c>
      <c r="G631" s="35" t="s">
        <v>1163</v>
      </c>
      <c r="H631" s="18">
        <f>VLOOKUP(F631,'[1]2009'!$E$377:$G$725,3,FALSE)</f>
        <v>64.023209213051828</v>
      </c>
      <c r="I631" s="18">
        <f>VLOOKUP(F631,'[1]2010'!$E$396:$G$776,3,FALSE)</f>
        <v>680</v>
      </c>
      <c r="J631" s="18">
        <f>VLOOKUP(F631,'[1]2011'!$F$393:$H$771,3,FALSE)</f>
        <v>0</v>
      </c>
      <c r="K631" s="18">
        <f>VLOOKUP(F631,'[1]2012'!$E$418:$H$815,3,FALSE)</f>
        <v>0</v>
      </c>
      <c r="L631" s="18">
        <f>VLOOKUP(F631,'[1]2013'!$F$419:$H$824,3,FALSE)</f>
        <v>0</v>
      </c>
      <c r="M631" s="18">
        <f>VLOOKUP(F631,'[1]2014'!$F$417:$K$819,6,FALSE)</f>
        <v>477</v>
      </c>
      <c r="N631" s="23">
        <f>VLOOKUP(F631,'[1]2015-2016'!$F$421:$J$826,5,FALSE)</f>
        <v>0</v>
      </c>
      <c r="O631" s="15">
        <f>VLOOKUP(F631,'[1]2015-2016'!$F$420:$M$825,8,FALSE)</f>
        <v>0</v>
      </c>
      <c r="T631" s="32">
        <v>0</v>
      </c>
      <c r="U631" s="1">
        <f t="shared" si="167"/>
        <v>0</v>
      </c>
      <c r="V631" s="33">
        <v>0</v>
      </c>
      <c r="W631" s="1">
        <f t="shared" si="168"/>
        <v>0</v>
      </c>
    </row>
    <row r="632" spans="1:23" outlineLevel="4">
      <c r="A632" s="1" t="e">
        <f t="shared" si="165"/>
        <v>#REF!</v>
      </c>
      <c r="B632" s="16"/>
      <c r="C632" s="17"/>
      <c r="D632" s="17"/>
      <c r="E632" s="18"/>
      <c r="F632" s="31" t="s">
        <v>1164</v>
      </c>
      <c r="G632" s="35" t="s">
        <v>527</v>
      </c>
      <c r="H632" s="18">
        <f>VLOOKUP(F632,'[1]2009'!$E$377:$G$725,3,FALSE)</f>
        <v>0</v>
      </c>
      <c r="I632" s="18">
        <f>VLOOKUP(F632,'[1]2010'!$E$396:$G$776,3,FALSE)</f>
        <v>0</v>
      </c>
      <c r="J632" s="18">
        <f>VLOOKUP(F632,'[1]2011'!$F$393:$H$771,3,FALSE)</f>
        <v>0</v>
      </c>
      <c r="K632" s="18">
        <f>VLOOKUP(F632,'[1]2012'!$E$418:$H$815,3,FALSE)</f>
        <v>0</v>
      </c>
      <c r="L632" s="18">
        <f>VLOOKUP(F632,'[1]2013'!$F$419:$H$824,3,FALSE)</f>
        <v>0</v>
      </c>
      <c r="M632" s="18">
        <f>VLOOKUP(F632,'[1]2014'!$F$417:$K$819,6,FALSE)</f>
        <v>0</v>
      </c>
      <c r="N632" s="23">
        <f>VLOOKUP(F632,'[1]2015-2016'!$F$421:$J$826,5,FALSE)</f>
        <v>0</v>
      </c>
      <c r="O632" s="15">
        <f>VLOOKUP(F632,'[1]2015-2016'!$F$420:$M$825,8,FALSE)</f>
        <v>0</v>
      </c>
      <c r="T632" s="32">
        <v>0</v>
      </c>
      <c r="U632" s="1">
        <f t="shared" si="167"/>
        <v>0</v>
      </c>
      <c r="V632" s="33">
        <v>0</v>
      </c>
      <c r="W632" s="1">
        <f t="shared" si="168"/>
        <v>0</v>
      </c>
    </row>
    <row r="633" spans="1:23" outlineLevel="4">
      <c r="A633" s="1" t="e">
        <f t="shared" si="165"/>
        <v>#REF!</v>
      </c>
      <c r="B633" s="16"/>
      <c r="C633" s="17"/>
      <c r="D633" s="17"/>
      <c r="E633" s="18"/>
      <c r="F633" s="31" t="s">
        <v>1165</v>
      </c>
      <c r="G633" s="35" t="s">
        <v>1166</v>
      </c>
      <c r="H633" s="18">
        <f>VLOOKUP(F633,'[1]2009'!$E$377:$G$725,3,FALSE)</f>
        <v>0</v>
      </c>
      <c r="I633" s="18">
        <f>VLOOKUP(F633,'[1]2010'!$E$396:$G$776,3,FALSE)</f>
        <v>0</v>
      </c>
      <c r="J633" s="18">
        <f>VLOOKUP(F633,'[1]2011'!$F$393:$H$771,3,FALSE)</f>
        <v>0</v>
      </c>
      <c r="K633" s="18">
        <f>VLOOKUP(F633,'[1]2012'!$E$418:$H$815,3,FALSE)</f>
        <v>0</v>
      </c>
      <c r="L633" s="18">
        <f>VLOOKUP(F633,'[1]2013'!$F$419:$H$824,3,FALSE)</f>
        <v>0</v>
      </c>
      <c r="M633" s="18">
        <f>VLOOKUP(F633,'[1]2014'!$F$417:$K$819,6,FALSE)</f>
        <v>0</v>
      </c>
      <c r="N633" s="23">
        <f>VLOOKUP(F633,'[1]2015-2016'!$F$421:$J$826,5,FALSE)</f>
        <v>0</v>
      </c>
      <c r="O633" s="15">
        <f>VLOOKUP(F633,'[1]2015-2016'!$F$420:$M$825,8,FALSE)</f>
        <v>0</v>
      </c>
      <c r="T633" s="32">
        <v>0</v>
      </c>
      <c r="U633" s="1">
        <f t="shared" si="167"/>
        <v>0</v>
      </c>
      <c r="V633" s="33">
        <v>0</v>
      </c>
      <c r="W633" s="1">
        <f t="shared" si="168"/>
        <v>0</v>
      </c>
    </row>
    <row r="634" spans="1:23" outlineLevel="4">
      <c r="A634" s="1" t="e">
        <f t="shared" si="165"/>
        <v>#REF!</v>
      </c>
      <c r="B634" s="16"/>
      <c r="C634" s="17"/>
      <c r="D634" s="17"/>
      <c r="E634" s="18"/>
      <c r="F634" s="49" t="s">
        <v>1167</v>
      </c>
      <c r="G634" s="51" t="s">
        <v>1168</v>
      </c>
      <c r="H634" s="18">
        <v>0</v>
      </c>
      <c r="I634" s="18">
        <f>VLOOKUP(F634,'[1]2010'!$E$396:$G$776,3,FALSE)</f>
        <v>0</v>
      </c>
      <c r="J634" s="18">
        <v>0</v>
      </c>
      <c r="K634" s="18">
        <v>0</v>
      </c>
      <c r="L634" s="18">
        <v>0</v>
      </c>
      <c r="M634" s="18">
        <v>0</v>
      </c>
      <c r="N634" s="23">
        <f>VLOOKUP(F634,'[1]2015-2016'!$F$421:$J$826,5,FALSE)</f>
        <v>0</v>
      </c>
      <c r="O634" s="15">
        <f>VLOOKUP(F634,'[1]2015-2016'!$F$420:$M$825,8,FALSE)</f>
        <v>0</v>
      </c>
      <c r="T634" s="32">
        <v>0</v>
      </c>
      <c r="U634" s="1">
        <f t="shared" si="167"/>
        <v>0</v>
      </c>
      <c r="V634" s="33">
        <v>0</v>
      </c>
      <c r="W634" s="1">
        <f t="shared" si="168"/>
        <v>0</v>
      </c>
    </row>
    <row r="635" spans="1:23" outlineLevel="4">
      <c r="A635" s="1" t="e">
        <f t="shared" si="165"/>
        <v>#REF!</v>
      </c>
      <c r="B635" s="16"/>
      <c r="C635" s="17"/>
      <c r="D635" s="17"/>
      <c r="E635" s="18"/>
      <c r="F635" s="31" t="s">
        <v>1169</v>
      </c>
      <c r="G635" s="35" t="s">
        <v>1170</v>
      </c>
      <c r="H635" s="18">
        <v>0</v>
      </c>
      <c r="I635" s="18">
        <f>VLOOKUP(F635,'[1]2010'!$E$396:$G$776,3,FALSE)</f>
        <v>0</v>
      </c>
      <c r="J635" s="18">
        <f>VLOOKUP(F635,'[1]2011'!$F$393:$H$771,3,FALSE)</f>
        <v>0</v>
      </c>
      <c r="K635" s="18">
        <f>VLOOKUP(F635,'[1]2012'!$E$418:$H$815,3,FALSE)</f>
        <v>0</v>
      </c>
      <c r="L635" s="18">
        <f>VLOOKUP(F635,'[1]2013'!$F$419:$H$824,3,FALSE)</f>
        <v>0</v>
      </c>
      <c r="M635" s="18">
        <f>VLOOKUP(F635,'[1]2014'!$F$417:$K$819,6,FALSE)</f>
        <v>0</v>
      </c>
      <c r="N635" s="23">
        <f>VLOOKUP(F635,'[1]2015-2016'!$F$421:$J$826,5,FALSE)</f>
        <v>0</v>
      </c>
      <c r="O635" s="15">
        <f>VLOOKUP(F635,'[1]2015-2016'!$F$420:$M$825,8,FALSE)</f>
        <v>0</v>
      </c>
      <c r="T635" s="32">
        <v>0</v>
      </c>
      <c r="U635" s="1">
        <f t="shared" si="167"/>
        <v>0</v>
      </c>
      <c r="V635" s="33">
        <v>0</v>
      </c>
      <c r="W635" s="1">
        <f t="shared" si="168"/>
        <v>0</v>
      </c>
    </row>
    <row r="636" spans="1:23" outlineLevel="4">
      <c r="A636" s="1" t="e">
        <f t="shared" si="165"/>
        <v>#REF!</v>
      </c>
      <c r="B636" s="16"/>
      <c r="C636" s="17"/>
      <c r="D636" s="17"/>
      <c r="E636" s="18"/>
      <c r="F636" s="31" t="s">
        <v>1171</v>
      </c>
      <c r="G636" s="35" t="s">
        <v>1172</v>
      </c>
      <c r="H636" s="18">
        <f>VLOOKUP(F636,'[1]2009'!$E$377:$G$725,3,FALSE)</f>
        <v>0</v>
      </c>
      <c r="I636" s="18">
        <f>VLOOKUP(F636,'[1]2010'!$E$396:$G$776,3,FALSE)</f>
        <v>10948</v>
      </c>
      <c r="J636" s="18">
        <f>VLOOKUP(F636,'[1]2011'!$F$393:$H$771,3,FALSE)</f>
        <v>0</v>
      </c>
      <c r="K636" s="18">
        <f>VLOOKUP(F636,'[1]2012'!$E$418:$H$815,3,FALSE)</f>
        <v>442</v>
      </c>
      <c r="L636" s="18">
        <f>VLOOKUP(F636,'[1]2013'!$F$419:$H$824,3,FALSE)</f>
        <v>0</v>
      </c>
      <c r="M636" s="18">
        <f>VLOOKUP(F636,'[1]2014'!$F$417:$K$819,6,FALSE)</f>
        <v>0</v>
      </c>
      <c r="N636" s="23">
        <f>VLOOKUP(F636,'[1]2015-2016'!$F$421:$J$826,5,FALSE)</f>
        <v>0</v>
      </c>
      <c r="O636" s="15">
        <f>VLOOKUP(F636,'[1]2015-2016'!$F$420:$M$825,8,FALSE)</f>
        <v>0</v>
      </c>
      <c r="T636" s="32">
        <v>0</v>
      </c>
      <c r="U636" s="1">
        <f t="shared" si="167"/>
        <v>0</v>
      </c>
      <c r="V636" s="33">
        <v>0</v>
      </c>
      <c r="W636" s="1">
        <f t="shared" si="168"/>
        <v>0</v>
      </c>
    </row>
    <row r="637" spans="1:23" outlineLevel="4">
      <c r="A637" s="1" t="e">
        <f t="shared" si="165"/>
        <v>#REF!</v>
      </c>
      <c r="B637" s="16"/>
      <c r="C637" s="17"/>
      <c r="D637" s="17"/>
      <c r="E637" s="18"/>
      <c r="F637" s="31" t="s">
        <v>1173</v>
      </c>
      <c r="G637" s="35" t="s">
        <v>1174</v>
      </c>
      <c r="H637" s="18">
        <f>VLOOKUP(F637,'[1]2009'!$E$377:$G$725,3,FALSE)</f>
        <v>0</v>
      </c>
      <c r="I637" s="18">
        <f>VLOOKUP(F637,'[1]2010'!$E$396:$G$776,3,FALSE)</f>
        <v>0</v>
      </c>
      <c r="J637" s="18">
        <f>VLOOKUP(F637,'[1]2011'!$F$393:$H$771,3,FALSE)</f>
        <v>0</v>
      </c>
      <c r="K637" s="18">
        <f>VLOOKUP(F637,'[1]2012'!$E$418:$H$815,3,FALSE)</f>
        <v>0</v>
      </c>
      <c r="L637" s="18">
        <f>VLOOKUP(F637,'[1]2013'!$F$419:$H$824,3,FALSE)</f>
        <v>0</v>
      </c>
      <c r="M637" s="18">
        <f>VLOOKUP(F637,'[1]2014'!$F$417:$K$819,6,FALSE)</f>
        <v>0</v>
      </c>
      <c r="N637" s="23">
        <f>VLOOKUP(F637,'[1]2015-2016'!$F$421:$J$826,5,FALSE)</f>
        <v>0</v>
      </c>
      <c r="O637" s="15">
        <f>VLOOKUP(F637,'[1]2015-2016'!$F$420:$M$825,8,FALSE)</f>
        <v>0</v>
      </c>
      <c r="T637" s="32">
        <v>0</v>
      </c>
      <c r="U637" s="1">
        <f t="shared" si="167"/>
        <v>0</v>
      </c>
      <c r="V637" s="33">
        <v>0</v>
      </c>
      <c r="W637" s="1">
        <f t="shared" si="168"/>
        <v>0</v>
      </c>
    </row>
    <row r="638" spans="1:23" outlineLevel="4">
      <c r="A638" s="1" t="e">
        <f t="shared" si="165"/>
        <v>#REF!</v>
      </c>
      <c r="B638" s="16"/>
      <c r="C638" s="17"/>
      <c r="D638" s="17"/>
      <c r="E638" s="18"/>
      <c r="F638" s="31" t="s">
        <v>1175</v>
      </c>
      <c r="G638" s="35" t="s">
        <v>1176</v>
      </c>
      <c r="H638" s="18">
        <f>VLOOKUP(F638,'[1]2009'!$E$377:$G$725,3,FALSE)</f>
        <v>10018.797078694819</v>
      </c>
      <c r="I638" s="18">
        <f>VLOOKUP(F638,'[1]2010'!$E$396:$G$776,3,FALSE)</f>
        <v>1073</v>
      </c>
      <c r="J638" s="18">
        <f>VLOOKUP(F638,'[1]2011'!$F$393:$H$771,3,FALSE)</f>
        <v>1325</v>
      </c>
      <c r="K638" s="18">
        <f>VLOOKUP(F638,'[1]2012'!$E$418:$H$815,3,FALSE)</f>
        <v>42253</v>
      </c>
      <c r="L638" s="18">
        <f>VLOOKUP(F638,'[1]2013'!$F$419:$H$824,3,FALSE)</f>
        <v>45440</v>
      </c>
      <c r="M638" s="18">
        <f>VLOOKUP(F638,'[1]2014'!$F$417:$K$819,6,FALSE)</f>
        <v>170137</v>
      </c>
      <c r="N638" s="23">
        <f>VLOOKUP(F638,'[1]2015-2016'!$F$421:$J$826,5,FALSE)</f>
        <v>67149</v>
      </c>
      <c r="O638" s="15">
        <f>VLOOKUP(F638,'[1]2015-2016'!$F$420:$M$825,8,FALSE)</f>
        <v>69700.661999999997</v>
      </c>
      <c r="T638" s="32">
        <v>67034825</v>
      </c>
      <c r="U638" s="1">
        <f t="shared" si="167"/>
        <v>67034.824999999997</v>
      </c>
      <c r="V638" s="33">
        <v>6817514.5</v>
      </c>
      <c r="W638" s="1">
        <f t="shared" si="168"/>
        <v>6817.5145000000002</v>
      </c>
    </row>
    <row r="639" spans="1:23" outlineLevel="4">
      <c r="A639" s="1" t="e">
        <f t="shared" si="165"/>
        <v>#REF!</v>
      </c>
      <c r="B639" s="16"/>
      <c r="C639" s="17"/>
      <c r="D639" s="17"/>
      <c r="E639" s="18"/>
      <c r="F639" s="31" t="s">
        <v>1177</v>
      </c>
      <c r="G639" s="35" t="s">
        <v>1178</v>
      </c>
      <c r="H639" s="18">
        <f>VLOOKUP(F639,'[1]2009'!$E$377:$G$725,3,FALSE)</f>
        <v>0</v>
      </c>
      <c r="I639" s="18">
        <f>VLOOKUP(F639,'[1]2010'!$E$396:$G$776,3,FALSE)</f>
        <v>0</v>
      </c>
      <c r="J639" s="18">
        <f>VLOOKUP(F639,'[1]2011'!$F$393:$H$771,3,FALSE)</f>
        <v>0</v>
      </c>
      <c r="K639" s="18">
        <f>VLOOKUP(F639,'[1]2012'!$E$418:$H$815,3,FALSE)</f>
        <v>0</v>
      </c>
      <c r="L639" s="18">
        <f>VLOOKUP(F639,'[1]2013'!$F$419:$H$824,3,FALSE)</f>
        <v>0</v>
      </c>
      <c r="M639" s="18">
        <f>VLOOKUP(F639,'[1]2014'!$F$417:$K$819,6,FALSE)</f>
        <v>0</v>
      </c>
      <c r="N639" s="23">
        <f>VLOOKUP(F639,'[1]2015-2016'!$F$421:$J$826,5,FALSE)</f>
        <v>0</v>
      </c>
      <c r="O639" s="15">
        <f>VLOOKUP(F639,'[1]2015-2016'!$F$420:$M$825,8,FALSE)</f>
        <v>0</v>
      </c>
      <c r="T639" s="32">
        <v>0</v>
      </c>
      <c r="U639" s="1">
        <f t="shared" si="167"/>
        <v>0</v>
      </c>
      <c r="V639" s="33">
        <v>0</v>
      </c>
      <c r="W639" s="1">
        <f t="shared" si="168"/>
        <v>0</v>
      </c>
    </row>
    <row r="640" spans="1:23" outlineLevel="4">
      <c r="A640" s="1" t="e">
        <f t="shared" si="165"/>
        <v>#REF!</v>
      </c>
      <c r="B640" s="16"/>
      <c r="C640" s="17"/>
      <c r="D640" s="17"/>
      <c r="E640" s="18"/>
      <c r="F640" s="31" t="s">
        <v>1179</v>
      </c>
      <c r="G640" s="43" t="s">
        <v>1180</v>
      </c>
      <c r="H640" s="18">
        <f>VLOOKUP(F640,'[1]2009'!$E$377:$G$725,3,FALSE)</f>
        <v>0</v>
      </c>
      <c r="I640" s="18">
        <f>VLOOKUP(F640,'[1]2010'!$E$396:$G$776,3,FALSE)</f>
        <v>0</v>
      </c>
      <c r="J640" s="18">
        <f>VLOOKUP(F640,'[1]2011'!$F$393:$H$771,3,FALSE)</f>
        <v>0</v>
      </c>
      <c r="K640" s="18">
        <f>VLOOKUP(F640,'[1]2012'!$E$418:$H$815,3,FALSE)</f>
        <v>0</v>
      </c>
      <c r="L640" s="18">
        <f>VLOOKUP(F640,'[1]2013'!$F$419:$H$824,3,FALSE)</f>
        <v>0</v>
      </c>
      <c r="M640" s="18">
        <f>VLOOKUP(F640,'[1]2014'!$F$417:$K$819,6,FALSE)</f>
        <v>26998</v>
      </c>
      <c r="N640" s="23">
        <f>VLOOKUP(F640,'[1]2015-2016'!$F$421:$J$826,5,FALSE)</f>
        <v>30009</v>
      </c>
      <c r="O640" s="15">
        <f>VLOOKUP(F640,'[1]2015-2016'!$F$420:$M$825,8,FALSE)</f>
        <v>31149.342000000001</v>
      </c>
      <c r="T640" s="32">
        <v>29030161</v>
      </c>
      <c r="U640" s="1">
        <f t="shared" si="167"/>
        <v>29030.161</v>
      </c>
      <c r="V640" s="33">
        <v>3274599.1</v>
      </c>
      <c r="W640" s="1">
        <f t="shared" si="168"/>
        <v>3274.5990999999999</v>
      </c>
    </row>
    <row r="641" spans="1:23" outlineLevel="4">
      <c r="A641" s="1" t="e">
        <f t="shared" si="165"/>
        <v>#REF!</v>
      </c>
      <c r="B641" s="16"/>
      <c r="C641" s="17"/>
      <c r="D641" s="17"/>
      <c r="E641" s="18"/>
      <c r="F641" s="31" t="s">
        <v>1181</v>
      </c>
      <c r="G641" s="35" t="s">
        <v>1182</v>
      </c>
      <c r="H641" s="18">
        <f>VLOOKUP(F641,'[1]2009'!$E$377:$G$725,3,FALSE)</f>
        <v>0</v>
      </c>
      <c r="I641" s="18">
        <f>VLOOKUP(F641,'[1]2010'!$E$396:$G$776,3,FALSE)</f>
        <v>0</v>
      </c>
      <c r="J641" s="18">
        <f>VLOOKUP(F641,'[1]2011'!$F$393:$H$771,3,FALSE)</f>
        <v>0</v>
      </c>
      <c r="K641" s="18">
        <f>VLOOKUP(F641,'[1]2012'!$E$418:$H$815,3,FALSE)</f>
        <v>0</v>
      </c>
      <c r="L641" s="18">
        <f>VLOOKUP(F641,'[1]2013'!$F$419:$H$824,3,FALSE)</f>
        <v>0</v>
      </c>
      <c r="M641" s="18">
        <f>VLOOKUP(F641,'[1]2014'!$F$417:$K$819,6,FALSE)</f>
        <v>0</v>
      </c>
      <c r="N641" s="23">
        <f>VLOOKUP(F641,'[1]2015-2016'!$F$421:$J$826,5,FALSE)</f>
        <v>0</v>
      </c>
      <c r="O641" s="15">
        <f>VLOOKUP(F641,'[1]2015-2016'!$F$420:$M$825,8,FALSE)</f>
        <v>0</v>
      </c>
      <c r="T641" s="32">
        <v>0</v>
      </c>
      <c r="U641" s="1">
        <f t="shared" si="167"/>
        <v>0</v>
      </c>
      <c r="V641" s="33">
        <v>0</v>
      </c>
      <c r="W641" s="1">
        <f t="shared" si="168"/>
        <v>0</v>
      </c>
    </row>
    <row r="642" spans="1:23" outlineLevel="4">
      <c r="A642" s="1" t="e">
        <f t="shared" si="165"/>
        <v>#REF!</v>
      </c>
      <c r="B642" s="16"/>
      <c r="C642" s="17"/>
      <c r="D642" s="17"/>
      <c r="E642" s="18"/>
      <c r="F642" s="31" t="s">
        <v>1183</v>
      </c>
      <c r="G642" s="35" t="s">
        <v>1184</v>
      </c>
      <c r="H642" s="18">
        <f>VLOOKUP(F642,'[1]2009'!$E$377:$G$725,3,FALSE)</f>
        <v>0</v>
      </c>
      <c r="I642" s="18">
        <f>VLOOKUP(F642,'[1]2010'!$E$396:$G$776,3,FALSE)</f>
        <v>0</v>
      </c>
      <c r="J642" s="18">
        <f>VLOOKUP(F642,'[1]2011'!$F$393:$H$771,3,FALSE)</f>
        <v>0</v>
      </c>
      <c r="K642" s="18">
        <f>VLOOKUP(F642,'[1]2012'!$E$418:$H$815,3,FALSE)</f>
        <v>0</v>
      </c>
      <c r="L642" s="18">
        <f>VLOOKUP(F642,'[1]2013'!$F$419:$H$824,3,FALSE)</f>
        <v>0</v>
      </c>
      <c r="M642" s="18">
        <f>VLOOKUP(F642,'[1]2014'!$F$417:$K$819,6,FALSE)</f>
        <v>0</v>
      </c>
      <c r="N642" s="23">
        <f>VLOOKUP(F642,'[1]2015-2016'!$F$421:$J$826,5,FALSE)</f>
        <v>0</v>
      </c>
      <c r="O642" s="15">
        <f>VLOOKUP(F642,'[1]2015-2016'!$F$420:$M$825,8,FALSE)</f>
        <v>0</v>
      </c>
      <c r="T642" s="32">
        <v>0</v>
      </c>
      <c r="U642" s="1">
        <f t="shared" si="167"/>
        <v>0</v>
      </c>
      <c r="V642" s="33">
        <v>0</v>
      </c>
      <c r="W642" s="1">
        <f t="shared" si="168"/>
        <v>0</v>
      </c>
    </row>
    <row r="643" spans="1:23" outlineLevel="5">
      <c r="A643" s="1" t="e">
        <f t="shared" si="165"/>
        <v>#REF!</v>
      </c>
      <c r="B643" s="16"/>
      <c r="C643" s="17"/>
      <c r="D643" s="17"/>
      <c r="E643" s="18"/>
      <c r="F643" s="31" t="s">
        <v>1185</v>
      </c>
      <c r="G643" s="35" t="s">
        <v>1186</v>
      </c>
      <c r="H643" s="18">
        <f>VLOOKUP(F643,'[1]2009'!$E$377:$G$725,3,FALSE)</f>
        <v>0</v>
      </c>
      <c r="I643" s="18">
        <f>VLOOKUP(F643,'[1]2010'!$E$396:$G$776,3,FALSE)</f>
        <v>0</v>
      </c>
      <c r="J643" s="18">
        <f>VLOOKUP(F643,'[1]2011'!$F$393:$H$771,3,FALSE)</f>
        <v>0</v>
      </c>
      <c r="K643" s="18">
        <v>0</v>
      </c>
      <c r="L643" s="18">
        <v>0</v>
      </c>
      <c r="M643" s="18">
        <f>VLOOKUP(F643,'[1]2014'!$F$417:$K$819,6,FALSE)</f>
        <v>0</v>
      </c>
      <c r="N643" s="23">
        <f>VLOOKUP(F643,'[1]2015-2016'!$F$421:$J$826,5,FALSE)</f>
        <v>0</v>
      </c>
      <c r="O643" s="15">
        <f>VLOOKUP(F643,'[1]2015-2016'!$F$420:$M$825,8,FALSE)</f>
        <v>0</v>
      </c>
      <c r="T643" s="32">
        <v>0</v>
      </c>
      <c r="U643" s="1">
        <f t="shared" si="167"/>
        <v>0</v>
      </c>
      <c r="V643" s="33">
        <v>0</v>
      </c>
      <c r="W643" s="1">
        <f t="shared" si="168"/>
        <v>0</v>
      </c>
    </row>
    <row r="644" spans="1:23" outlineLevel="5">
      <c r="A644" s="1" t="e">
        <f t="shared" si="165"/>
        <v>#REF!</v>
      </c>
      <c r="B644" s="16"/>
      <c r="C644" s="17"/>
      <c r="D644" s="17"/>
      <c r="E644" s="18"/>
      <c r="F644" s="31" t="s">
        <v>1187</v>
      </c>
      <c r="G644" s="35" t="s">
        <v>1188</v>
      </c>
      <c r="H644" s="18">
        <v>0</v>
      </c>
      <c r="I644" s="18">
        <v>0</v>
      </c>
      <c r="J644" s="18">
        <v>0</v>
      </c>
      <c r="K644" s="18">
        <v>0</v>
      </c>
      <c r="L644" s="18">
        <v>0</v>
      </c>
      <c r="M644" s="18">
        <f>VLOOKUP(F644,'[1]2014'!$F$417:$K$819,6,FALSE)</f>
        <v>0</v>
      </c>
      <c r="N644" s="23">
        <f>VLOOKUP(F644,'[1]2015-2016'!$F$421:$J$826,5,FALSE)</f>
        <v>0</v>
      </c>
      <c r="O644" s="15">
        <f>VLOOKUP(F644,'[1]2015-2016'!$F$420:$M$825,8,FALSE)</f>
        <v>0</v>
      </c>
      <c r="T644" s="32">
        <v>0</v>
      </c>
      <c r="U644" s="1">
        <f t="shared" si="167"/>
        <v>0</v>
      </c>
      <c r="V644" s="33">
        <v>0</v>
      </c>
      <c r="W644" s="1">
        <f t="shared" si="168"/>
        <v>0</v>
      </c>
    </row>
    <row r="645" spans="1:23" outlineLevel="5">
      <c r="A645" s="1" t="e">
        <f t="shared" si="165"/>
        <v>#REF!</v>
      </c>
      <c r="B645" s="16"/>
      <c r="C645" s="17"/>
      <c r="D645" s="17"/>
      <c r="E645" s="18"/>
      <c r="F645" s="31" t="s">
        <v>1189</v>
      </c>
      <c r="G645" s="35" t="s">
        <v>1190</v>
      </c>
      <c r="H645" s="18">
        <v>0</v>
      </c>
      <c r="I645" s="18">
        <v>0</v>
      </c>
      <c r="J645" s="18">
        <v>0</v>
      </c>
      <c r="K645" s="18">
        <v>0</v>
      </c>
      <c r="L645" s="18">
        <v>0</v>
      </c>
      <c r="M645" s="18">
        <f>VLOOKUP(F645,'[1]2014'!$F$417:$K$819,6,FALSE)</f>
        <v>0</v>
      </c>
      <c r="N645" s="23">
        <f>VLOOKUP(F645,'[1]2015-2016'!$F$421:$J$826,5,FALSE)</f>
        <v>0</v>
      </c>
      <c r="O645" s="15">
        <f>VLOOKUP(F645,'[1]2015-2016'!$F$420:$M$825,8,FALSE)</f>
        <v>0</v>
      </c>
      <c r="T645" s="32">
        <v>0</v>
      </c>
      <c r="U645" s="1">
        <f t="shared" si="167"/>
        <v>0</v>
      </c>
      <c r="V645" s="33">
        <v>0</v>
      </c>
      <c r="W645" s="1">
        <f t="shared" si="168"/>
        <v>0</v>
      </c>
    </row>
    <row r="646" spans="1:23" outlineLevel="4">
      <c r="A646" s="1" t="e">
        <f t="shared" si="165"/>
        <v>#REF!</v>
      </c>
      <c r="B646" s="16"/>
      <c r="C646" s="17"/>
      <c r="D646" s="17"/>
      <c r="E646" s="18"/>
      <c r="F646" s="31" t="s">
        <v>1191</v>
      </c>
      <c r="G646" s="35" t="s">
        <v>1192</v>
      </c>
      <c r="H646" s="18">
        <v>0</v>
      </c>
      <c r="I646" s="18">
        <f>VLOOKUP(F646,'[1]2010'!$E$396:$G$776,3,FALSE)</f>
        <v>0</v>
      </c>
      <c r="J646" s="18">
        <f>VLOOKUP(F646,'[1]2011'!$F$393:$H$771,3,FALSE)</f>
        <v>0</v>
      </c>
      <c r="K646" s="18">
        <f>VLOOKUP(F646,'[1]2012'!$E$418:$H$815,3,FALSE)</f>
        <v>0</v>
      </c>
      <c r="L646" s="18">
        <f>VLOOKUP(F646,'[1]2013'!$F$419:$H$824,3,FALSE)</f>
        <v>0</v>
      </c>
      <c r="M646" s="18">
        <f>VLOOKUP(F646,'[1]2014'!$F$417:$K$819,6,FALSE)</f>
        <v>0</v>
      </c>
      <c r="N646" s="23">
        <f>VLOOKUP(F646,'[1]2015-2016'!$F$421:$J$826,5,FALSE)</f>
        <v>0</v>
      </c>
      <c r="O646" s="15">
        <f>VLOOKUP(F646,'[1]2015-2016'!$F$420:$M$825,8,FALSE)</f>
        <v>0</v>
      </c>
      <c r="T646" s="32">
        <v>0</v>
      </c>
      <c r="U646" s="1">
        <f t="shared" si="167"/>
        <v>0</v>
      </c>
      <c r="V646" s="33">
        <v>0</v>
      </c>
      <c r="W646" s="1">
        <f t="shared" si="168"/>
        <v>0</v>
      </c>
    </row>
    <row r="647" spans="1:23" outlineLevel="4">
      <c r="A647" s="1" t="e">
        <f t="shared" si="165"/>
        <v>#REF!</v>
      </c>
      <c r="B647" s="16"/>
      <c r="C647" s="17"/>
      <c r="D647" s="17"/>
      <c r="E647" s="18"/>
      <c r="F647" s="31" t="s">
        <v>1193</v>
      </c>
      <c r="G647" s="35" t="s">
        <v>1194</v>
      </c>
      <c r="H647" s="18">
        <v>0</v>
      </c>
      <c r="I647" s="18">
        <f>VLOOKUP(F647,'[1]2010'!$E$396:$G$776,3,FALSE)</f>
        <v>435465</v>
      </c>
      <c r="J647" s="18">
        <f>VLOOKUP(F647,'[1]2011'!$F$393:$H$771,3,FALSE)</f>
        <v>0</v>
      </c>
      <c r="K647" s="18">
        <f>VLOOKUP(F647,'[1]2012'!$E$418:$H$815,3,FALSE)</f>
        <v>2056</v>
      </c>
      <c r="L647" s="18">
        <f>VLOOKUP(F647,'[1]2013'!$F$419:$H$824,3,FALSE)</f>
        <v>2243</v>
      </c>
      <c r="M647" s="18">
        <f>VLOOKUP(F647,'[1]2014'!$F$417:$K$819,6,FALSE)</f>
        <v>11721</v>
      </c>
      <c r="N647" s="23">
        <f>VLOOKUP(F647,'[1]2015-2016'!$F$421:$J$826,5,FALSE)</f>
        <v>0</v>
      </c>
      <c r="O647" s="15">
        <f>VLOOKUP(F647,'[1]2015-2016'!$F$420:$M$825,8,FALSE)</f>
        <v>0</v>
      </c>
      <c r="T647" s="32">
        <v>0</v>
      </c>
      <c r="U647" s="1">
        <f t="shared" si="167"/>
        <v>0</v>
      </c>
      <c r="V647" s="33">
        <v>0</v>
      </c>
      <c r="W647" s="1">
        <f t="shared" si="168"/>
        <v>0</v>
      </c>
    </row>
    <row r="648" spans="1:23" outlineLevel="4">
      <c r="A648" s="1" t="e">
        <f t="shared" si="165"/>
        <v>#REF!</v>
      </c>
      <c r="B648" s="16"/>
      <c r="C648" s="17"/>
      <c r="D648" s="17"/>
      <c r="E648" s="18"/>
      <c r="F648" s="31" t="s">
        <v>1195</v>
      </c>
      <c r="G648" s="35" t="s">
        <v>1196</v>
      </c>
      <c r="H648" s="18">
        <v>0</v>
      </c>
      <c r="I648" s="18">
        <f>VLOOKUP(F648,'[1]2010'!$E$396:$G$776,3,FALSE)</f>
        <v>224707</v>
      </c>
      <c r="J648" s="18">
        <f>VLOOKUP(F648,'[1]2011'!$F$393:$H$771,3,FALSE)</f>
        <v>0</v>
      </c>
      <c r="K648" s="18">
        <f>VLOOKUP(F648,'[1]2012'!$E$418:$H$815,3,FALSE)</f>
        <v>28970</v>
      </c>
      <c r="L648" s="18">
        <f>VLOOKUP(F648,'[1]2013'!$F$419:$H$824,3,FALSE)</f>
        <v>29857</v>
      </c>
      <c r="M648" s="18">
        <f>VLOOKUP(F648,'[1]2014'!$F$417:$K$819,6,FALSE)</f>
        <v>94341</v>
      </c>
      <c r="N648" s="23">
        <f>VLOOKUP(F648,'[1]2015-2016'!$F$421:$J$826,5,FALSE)</f>
        <v>0</v>
      </c>
      <c r="O648" s="15">
        <f>VLOOKUP(F648,'[1]2015-2016'!$F$420:$M$825,8,FALSE)</f>
        <v>0</v>
      </c>
      <c r="T648" s="32">
        <v>0</v>
      </c>
      <c r="U648" s="1">
        <f t="shared" si="167"/>
        <v>0</v>
      </c>
      <c r="V648" s="33">
        <v>0</v>
      </c>
      <c r="W648" s="1">
        <f t="shared" si="168"/>
        <v>0</v>
      </c>
    </row>
    <row r="649" spans="1:23" outlineLevel="4">
      <c r="A649" s="1" t="e">
        <f t="shared" ref="A649:A712" si="169">+A648+1</f>
        <v>#REF!</v>
      </c>
      <c r="B649" s="16"/>
      <c r="C649" s="17"/>
      <c r="D649" s="17"/>
      <c r="E649" s="18"/>
      <c r="F649" s="31" t="s">
        <v>1197</v>
      </c>
      <c r="G649" s="35" t="s">
        <v>1198</v>
      </c>
      <c r="H649" s="18">
        <v>0</v>
      </c>
      <c r="I649" s="18">
        <f>VLOOKUP(F649,'[1]2010'!$E$396:$G$776,3,FALSE)</f>
        <v>452150</v>
      </c>
      <c r="J649" s="18">
        <f>VLOOKUP(F649,'[1]2011'!$F$393:$H$771,3,FALSE)</f>
        <v>0</v>
      </c>
      <c r="K649" s="18">
        <f>VLOOKUP(F649,'[1]2012'!$E$418:$H$815,3,FALSE)</f>
        <v>19881</v>
      </c>
      <c r="L649" s="18">
        <f>VLOOKUP(F649,'[1]2013'!$F$419:$H$824,3,FALSE)</f>
        <v>20485</v>
      </c>
      <c r="M649" s="18">
        <f>VLOOKUP(F649,'[1]2014'!$F$417:$K$819,6,FALSE)</f>
        <v>72332</v>
      </c>
      <c r="N649" s="23">
        <f>VLOOKUP(F649,'[1]2015-2016'!$F$421:$J$826,5,FALSE)</f>
        <v>0</v>
      </c>
      <c r="O649" s="15">
        <f>VLOOKUP(F649,'[1]2015-2016'!$F$420:$M$825,8,FALSE)</f>
        <v>0</v>
      </c>
      <c r="T649" s="32">
        <v>0</v>
      </c>
      <c r="U649" s="1">
        <f t="shared" si="167"/>
        <v>0</v>
      </c>
      <c r="V649" s="33">
        <v>0</v>
      </c>
      <c r="W649" s="1">
        <f t="shared" si="168"/>
        <v>0</v>
      </c>
    </row>
    <row r="650" spans="1:23" outlineLevel="4">
      <c r="A650" s="1" t="e">
        <f t="shared" si="169"/>
        <v>#REF!</v>
      </c>
      <c r="B650" s="16"/>
      <c r="C650" s="17"/>
      <c r="D650" s="17"/>
      <c r="E650" s="18"/>
      <c r="F650" s="31" t="s">
        <v>1199</v>
      </c>
      <c r="G650" s="35" t="s">
        <v>1200</v>
      </c>
      <c r="H650" s="18">
        <v>0</v>
      </c>
      <c r="I650" s="18">
        <f>VLOOKUP(F650,'[1]2010'!$E$396:$G$776,3,FALSE)</f>
        <v>0</v>
      </c>
      <c r="J650" s="18">
        <f>VLOOKUP(F650,'[1]2011'!$F$393:$H$771,3,FALSE)</f>
        <v>0</v>
      </c>
      <c r="K650" s="18">
        <f>VLOOKUP(F650,'[1]2012'!$E$418:$H$815,3,FALSE)</f>
        <v>0</v>
      </c>
      <c r="L650" s="18">
        <f>VLOOKUP(F650,'[1]2013'!$F$419:$H$824,3,FALSE)</f>
        <v>0</v>
      </c>
      <c r="M650" s="18">
        <f>VLOOKUP(F650,'[1]2014'!$F$417:$K$819,6,FALSE)</f>
        <v>0</v>
      </c>
      <c r="N650" s="23">
        <f>VLOOKUP(F650,'[1]2015-2016'!$F$421:$J$826,5,FALSE)</f>
        <v>0</v>
      </c>
      <c r="O650" s="15">
        <f>VLOOKUP(F650,'[1]2015-2016'!$F$420:$M$825,8,FALSE)</f>
        <v>0</v>
      </c>
      <c r="T650" s="32">
        <v>0</v>
      </c>
      <c r="U650" s="1">
        <f t="shared" si="167"/>
        <v>0</v>
      </c>
      <c r="V650" s="33">
        <v>0</v>
      </c>
      <c r="W650" s="1">
        <f t="shared" si="168"/>
        <v>0</v>
      </c>
    </row>
    <row r="651" spans="1:23" outlineLevel="4">
      <c r="A651" s="1" t="e">
        <f t="shared" si="169"/>
        <v>#REF!</v>
      </c>
      <c r="B651" s="16"/>
      <c r="C651" s="17"/>
      <c r="D651" s="17"/>
      <c r="E651" s="18"/>
      <c r="F651" s="31" t="s">
        <v>1201</v>
      </c>
      <c r="G651" s="35" t="s">
        <v>1202</v>
      </c>
      <c r="H651" s="18">
        <v>0</v>
      </c>
      <c r="I651" s="18">
        <v>0</v>
      </c>
      <c r="J651" s="18">
        <v>0</v>
      </c>
      <c r="K651" s="18">
        <f>VLOOKUP(F651,'[1]2012'!$E$418:$H$815,3,FALSE)</f>
        <v>0</v>
      </c>
      <c r="L651" s="18">
        <f>VLOOKUP(F651,'[1]2013'!$F$419:$H$824,3,FALSE)</f>
        <v>0</v>
      </c>
      <c r="M651" s="18">
        <f>VLOOKUP(F651,'[1]2014'!$F$417:$K$819,6,FALSE)</f>
        <v>0</v>
      </c>
      <c r="N651" s="23">
        <f>VLOOKUP(F651,'[1]2015-2016'!$F$421:$J$826,5,FALSE)</f>
        <v>0</v>
      </c>
      <c r="O651" s="15">
        <f>VLOOKUP(F651,'[1]2015-2016'!$F$420:$M$825,8,FALSE)</f>
        <v>0</v>
      </c>
      <c r="T651" s="32">
        <v>0</v>
      </c>
      <c r="U651" s="1">
        <f t="shared" ref="U651:U714" si="170">T651/1000</f>
        <v>0</v>
      </c>
      <c r="V651" s="33">
        <v>0</v>
      </c>
      <c r="W651" s="1">
        <f t="shared" ref="W651:W714" si="171">V651/1000</f>
        <v>0</v>
      </c>
    </row>
    <row r="652" spans="1:23" outlineLevel="4">
      <c r="A652" s="1" t="e">
        <f t="shared" si="169"/>
        <v>#REF!</v>
      </c>
      <c r="B652" s="16"/>
      <c r="C652" s="17"/>
      <c r="D652" s="17"/>
      <c r="E652" s="18"/>
      <c r="F652" s="49" t="s">
        <v>1203</v>
      </c>
      <c r="G652" s="51" t="s">
        <v>1204</v>
      </c>
      <c r="H652" s="18">
        <v>0</v>
      </c>
      <c r="I652" s="18">
        <v>0</v>
      </c>
      <c r="J652" s="18">
        <v>0</v>
      </c>
      <c r="K652" s="18">
        <f>VLOOKUP(F652,'[1]2012'!$E$418:$H$815,3,FALSE)</f>
        <v>0</v>
      </c>
      <c r="L652" s="18">
        <f>VLOOKUP(F652,'[1]2013'!$F$419:$H$824,3,FALSE)</f>
        <v>0</v>
      </c>
      <c r="M652" s="18">
        <v>0</v>
      </c>
      <c r="N652" s="23">
        <f>VLOOKUP(F652,'[1]2015-2016'!$F$421:$J$826,5,FALSE)</f>
        <v>0</v>
      </c>
      <c r="O652" s="15">
        <f>VLOOKUP(F652,'[1]2015-2016'!$F$420:$M$825,8,FALSE)</f>
        <v>0</v>
      </c>
      <c r="T652" s="32">
        <v>0</v>
      </c>
      <c r="U652" s="1">
        <f t="shared" si="170"/>
        <v>0</v>
      </c>
      <c r="V652" s="33">
        <v>0</v>
      </c>
      <c r="W652" s="1">
        <f t="shared" si="171"/>
        <v>0</v>
      </c>
    </row>
    <row r="653" spans="1:23" outlineLevel="4">
      <c r="A653" s="1" t="e">
        <f t="shared" si="169"/>
        <v>#REF!</v>
      </c>
      <c r="B653" s="16"/>
      <c r="C653" s="17"/>
      <c r="D653" s="17"/>
      <c r="E653" s="18"/>
      <c r="F653" s="31" t="s">
        <v>1205</v>
      </c>
      <c r="G653" s="35" t="s">
        <v>1206</v>
      </c>
      <c r="H653" s="18">
        <f>VLOOKUP(F653,'[1]2009'!$E$377:$G$725,3,FALSE)</f>
        <v>0</v>
      </c>
      <c r="I653" s="18">
        <f>VLOOKUP(F653,'[1]2010'!$E$396:$G$776,3,FALSE)</f>
        <v>0</v>
      </c>
      <c r="J653" s="18">
        <f>VLOOKUP(F653,'[1]2011'!$F$393:$H$771,3,FALSE)</f>
        <v>0</v>
      </c>
      <c r="K653" s="18">
        <f>VLOOKUP(F653,'[1]2012'!$E$418:$H$815,3,FALSE)</f>
        <v>0</v>
      </c>
      <c r="L653" s="18">
        <f>VLOOKUP(F653,'[1]2013'!$F$419:$H$824,3,FALSE)</f>
        <v>0</v>
      </c>
      <c r="M653" s="18">
        <f>VLOOKUP(F653,'[1]2014'!$F$417:$K$819,6,FALSE)</f>
        <v>0</v>
      </c>
      <c r="N653" s="23">
        <f>VLOOKUP(F653,'[1]2015-2016'!$F$421:$J$826,5,FALSE)</f>
        <v>0</v>
      </c>
      <c r="O653" s="15">
        <f>VLOOKUP(F653,'[1]2015-2016'!$F$420:$M$825,8,FALSE)</f>
        <v>0</v>
      </c>
      <c r="T653" s="32">
        <v>0</v>
      </c>
      <c r="U653" s="1">
        <f t="shared" si="170"/>
        <v>0</v>
      </c>
      <c r="V653" s="33">
        <v>0</v>
      </c>
      <c r="W653" s="1">
        <f t="shared" si="171"/>
        <v>0</v>
      </c>
    </row>
    <row r="654" spans="1:23" outlineLevel="4">
      <c r="A654" s="1" t="e">
        <f t="shared" si="169"/>
        <v>#REF!</v>
      </c>
      <c r="B654" s="16"/>
      <c r="C654" s="17"/>
      <c r="D654" s="17"/>
      <c r="E654" s="18"/>
      <c r="F654" s="31" t="s">
        <v>1207</v>
      </c>
      <c r="G654" s="35" t="s">
        <v>1208</v>
      </c>
      <c r="H654" s="18">
        <f>VLOOKUP(F654,'[1]2009'!$E$377:$G$725,3,FALSE)</f>
        <v>0</v>
      </c>
      <c r="I654" s="18">
        <f>VLOOKUP(F654,'[1]2010'!$E$396:$G$776,3,FALSE)</f>
        <v>0</v>
      </c>
      <c r="J654" s="18">
        <f>VLOOKUP(F654,'[1]2011'!$F$393:$H$771,3,FALSE)</f>
        <v>0</v>
      </c>
      <c r="K654" s="18">
        <f>VLOOKUP(F654,'[1]2012'!$E$418:$H$815,3,FALSE)</f>
        <v>0</v>
      </c>
      <c r="L654" s="18">
        <f>VLOOKUP(F654,'[1]2013'!$F$419:$H$824,3,FALSE)</f>
        <v>0</v>
      </c>
      <c r="M654" s="18">
        <f>VLOOKUP(F654,'[1]2014'!$F$417:$K$819,6,FALSE)</f>
        <v>0</v>
      </c>
      <c r="N654" s="23">
        <f>VLOOKUP(F654,'[1]2015-2016'!$F$421:$J$826,5,FALSE)</f>
        <v>0</v>
      </c>
      <c r="O654" s="15">
        <f>VLOOKUP(F654,'[1]2015-2016'!$F$420:$M$825,8,FALSE)</f>
        <v>0</v>
      </c>
      <c r="T654" s="32">
        <v>0</v>
      </c>
      <c r="U654" s="1">
        <f t="shared" si="170"/>
        <v>0</v>
      </c>
      <c r="V654" s="33">
        <v>0</v>
      </c>
      <c r="W654" s="1">
        <f t="shared" si="171"/>
        <v>0</v>
      </c>
    </row>
    <row r="655" spans="1:23" outlineLevel="4">
      <c r="A655" s="1" t="e">
        <f t="shared" si="169"/>
        <v>#REF!</v>
      </c>
      <c r="B655" s="16"/>
      <c r="C655" s="17"/>
      <c r="D655" s="17"/>
      <c r="E655" s="18"/>
      <c r="F655" s="31" t="s">
        <v>1209</v>
      </c>
      <c r="G655" s="35" t="s">
        <v>1210</v>
      </c>
      <c r="H655" s="18">
        <f>VLOOKUP(F655,'[1]2009'!$E$377:$G$725,3,FALSE)</f>
        <v>0</v>
      </c>
      <c r="I655" s="18">
        <f>VLOOKUP(F655,'[1]2010'!$E$396:$G$776,3,FALSE)</f>
        <v>10690</v>
      </c>
      <c r="J655" s="18">
        <f>VLOOKUP(F655,'[1]2011'!$F$393:$H$771,3,FALSE)</f>
        <v>0</v>
      </c>
      <c r="K655" s="18">
        <f>VLOOKUP(F655,'[1]2012'!$E$418:$H$815,3,FALSE)</f>
        <v>0</v>
      </c>
      <c r="L655" s="18">
        <f>VLOOKUP(F655,'[1]2013'!$F$419:$H$824,3,FALSE)</f>
        <v>0</v>
      </c>
      <c r="M655" s="18">
        <f>VLOOKUP(F655,'[1]2014'!$F$417:$K$819,6,FALSE)</f>
        <v>0</v>
      </c>
      <c r="N655" s="23">
        <f>VLOOKUP(F655,'[1]2015-2016'!$F$421:$J$826,5,FALSE)</f>
        <v>0</v>
      </c>
      <c r="O655" s="15">
        <f>VLOOKUP(F655,'[1]2015-2016'!$F$420:$M$825,8,FALSE)</f>
        <v>0</v>
      </c>
      <c r="T655" s="32">
        <v>0</v>
      </c>
      <c r="U655" s="1">
        <f t="shared" si="170"/>
        <v>0</v>
      </c>
      <c r="V655" s="33">
        <v>0</v>
      </c>
      <c r="W655" s="1">
        <f t="shared" si="171"/>
        <v>0</v>
      </c>
    </row>
    <row r="656" spans="1:23" outlineLevel="4">
      <c r="A656" s="1" t="e">
        <f t="shared" si="169"/>
        <v>#REF!</v>
      </c>
      <c r="B656" s="16"/>
      <c r="C656" s="17"/>
      <c r="D656" s="17"/>
      <c r="E656" s="18"/>
      <c r="F656" s="31" t="s">
        <v>1211</v>
      </c>
      <c r="G656" s="35" t="s">
        <v>1212</v>
      </c>
      <c r="H656" s="18">
        <v>0</v>
      </c>
      <c r="I656" s="18">
        <f>VLOOKUP(F656,'[1]2010'!$E$396:$G$776,3,FALSE)</f>
        <v>0</v>
      </c>
      <c r="J656" s="18">
        <f>VLOOKUP(F656,'[1]2011'!$F$393:$H$771,3,FALSE)</f>
        <v>0</v>
      </c>
      <c r="K656" s="18">
        <f>VLOOKUP(F656,'[1]2012'!$E$418:$H$815,3,FALSE)</f>
        <v>0</v>
      </c>
      <c r="L656" s="18">
        <f>VLOOKUP(F656,'[1]2013'!$F$419:$H$824,3,FALSE)</f>
        <v>0</v>
      </c>
      <c r="M656" s="18">
        <f>VLOOKUP(F656,'[1]2014'!$F$417:$K$819,6,FALSE)</f>
        <v>0</v>
      </c>
      <c r="N656" s="23">
        <f>VLOOKUP(F656,'[1]2015-2016'!$F$421:$J$826,5,FALSE)</f>
        <v>0</v>
      </c>
      <c r="O656" s="15">
        <f>VLOOKUP(F656,'[1]2015-2016'!$F$420:$M$825,8,FALSE)</f>
        <v>0</v>
      </c>
      <c r="T656" s="32">
        <v>0</v>
      </c>
      <c r="U656" s="1">
        <f t="shared" si="170"/>
        <v>0</v>
      </c>
      <c r="V656" s="33">
        <v>0</v>
      </c>
      <c r="W656" s="1">
        <f t="shared" si="171"/>
        <v>0</v>
      </c>
    </row>
    <row r="657" spans="1:23" outlineLevel="4">
      <c r="A657" s="1" t="e">
        <f t="shared" si="169"/>
        <v>#REF!</v>
      </c>
      <c r="B657" s="16"/>
      <c r="C657" s="17"/>
      <c r="D657" s="17"/>
      <c r="E657" s="18"/>
      <c r="F657" s="31" t="s">
        <v>1213</v>
      </c>
      <c r="G657" s="35" t="s">
        <v>1214</v>
      </c>
      <c r="H657" s="18">
        <f>VLOOKUP(F657,'[1]2009'!$E$377:$G$725,3,FALSE)</f>
        <v>0</v>
      </c>
      <c r="I657" s="18">
        <f>VLOOKUP(F657,'[1]2010'!$E$396:$G$776,3,FALSE)</f>
        <v>0</v>
      </c>
      <c r="J657" s="18">
        <f>VLOOKUP(F657,'[1]2011'!$F$393:$H$771,3,FALSE)</f>
        <v>0</v>
      </c>
      <c r="K657" s="18">
        <f>VLOOKUP(F657,'[1]2012'!$E$418:$H$815,3,FALSE)</f>
        <v>0</v>
      </c>
      <c r="L657" s="18">
        <f>VLOOKUP(F657,'[1]2013'!$F$419:$H$824,3,FALSE)</f>
        <v>0</v>
      </c>
      <c r="M657" s="18">
        <f>VLOOKUP(F657,'[1]2014'!$F$417:$K$819,6,FALSE)</f>
        <v>0</v>
      </c>
      <c r="N657" s="23">
        <f>VLOOKUP(F657,'[1]2015-2016'!$F$421:$J$826,5,FALSE)</f>
        <v>0</v>
      </c>
      <c r="O657" s="15">
        <f>VLOOKUP(F657,'[1]2015-2016'!$F$420:$M$825,8,FALSE)</f>
        <v>0</v>
      </c>
      <c r="T657" s="32">
        <v>0</v>
      </c>
      <c r="U657" s="1">
        <f t="shared" si="170"/>
        <v>0</v>
      </c>
      <c r="V657" s="33">
        <v>0</v>
      </c>
      <c r="W657" s="1">
        <f t="shared" si="171"/>
        <v>0</v>
      </c>
    </row>
    <row r="658" spans="1:23" outlineLevel="4">
      <c r="A658" s="1" t="e">
        <f t="shared" si="169"/>
        <v>#REF!</v>
      </c>
      <c r="B658" s="16"/>
      <c r="C658" s="17"/>
      <c r="D658" s="17"/>
      <c r="E658" s="18"/>
      <c r="F658" s="31" t="s">
        <v>1215</v>
      </c>
      <c r="G658" s="35" t="s">
        <v>1216</v>
      </c>
      <c r="H658" s="18">
        <v>0</v>
      </c>
      <c r="I658" s="18">
        <v>0</v>
      </c>
      <c r="J658" s="18">
        <v>0</v>
      </c>
      <c r="K658" s="18">
        <f>VLOOKUP(F658,'[1]2012'!$E$418:$H$815,3,FALSE)</f>
        <v>0</v>
      </c>
      <c r="L658" s="18">
        <f>VLOOKUP(F658,'[1]2013'!$F$419:$H$824,3,FALSE)</f>
        <v>749</v>
      </c>
      <c r="M658" s="18">
        <f>VLOOKUP(F658,'[1]2014'!$F$417:$K$819,6,FALSE)</f>
        <v>314</v>
      </c>
      <c r="N658" s="23">
        <f>VLOOKUP(F658,'[1]2015-2016'!$F$421:$J$826,5,FALSE)</f>
        <v>0</v>
      </c>
      <c r="O658" s="15">
        <f>VLOOKUP(F658,'[1]2015-2016'!$F$420:$M$825,8,FALSE)</f>
        <v>0</v>
      </c>
      <c r="T658" s="32">
        <v>299396</v>
      </c>
      <c r="U658" s="1">
        <f t="shared" si="170"/>
        <v>299.39600000000002</v>
      </c>
      <c r="V658" s="33">
        <v>29939.599999999999</v>
      </c>
      <c r="W658" s="1">
        <f t="shared" si="171"/>
        <v>29.939599999999999</v>
      </c>
    </row>
    <row r="659" spans="1:23" outlineLevel="4">
      <c r="A659" s="1" t="e">
        <f t="shared" si="169"/>
        <v>#REF!</v>
      </c>
      <c r="B659" s="16"/>
      <c r="C659" s="17"/>
      <c r="D659" s="17"/>
      <c r="E659" s="18"/>
      <c r="F659" s="31" t="s">
        <v>1217</v>
      </c>
      <c r="G659" s="35" t="s">
        <v>1218</v>
      </c>
      <c r="H659" s="18">
        <f>VLOOKUP(F659,'[1]2009'!$E$377:$G$725,3,FALSE)</f>
        <v>0.17059884836896799</v>
      </c>
      <c r="I659" s="18">
        <f>VLOOKUP(F659,'[1]2010'!$E$396:$G$776,3,FALSE)</f>
        <v>35426</v>
      </c>
      <c r="J659" s="18">
        <f>VLOOKUP(F659,'[1]2011'!$F$393:$H$771,3,FALSE)</f>
        <v>0</v>
      </c>
      <c r="K659" s="18">
        <f>VLOOKUP(F659,'[1]2012'!$E$418:$H$815,3,FALSE)</f>
        <v>4512</v>
      </c>
      <c r="L659" s="18">
        <f>VLOOKUP(F659,'[1]2013'!$F$419:$H$824,3,FALSE)</f>
        <v>5070</v>
      </c>
      <c r="M659" s="18">
        <f>VLOOKUP(F659,'[1]2014'!$F$417:$K$819,6,FALSE)</f>
        <v>0</v>
      </c>
      <c r="N659" s="23">
        <f>VLOOKUP(F659,'[1]2015-2016'!$F$421:$J$826,5,FALSE)</f>
        <v>0</v>
      </c>
      <c r="O659" s="15">
        <f>VLOOKUP(F659,'[1]2015-2016'!$F$420:$M$825,8,FALSE)</f>
        <v>0</v>
      </c>
      <c r="T659" s="32">
        <v>33335000</v>
      </c>
      <c r="U659" s="1">
        <f t="shared" si="170"/>
        <v>33335</v>
      </c>
      <c r="V659" s="33">
        <v>3333500</v>
      </c>
      <c r="W659" s="1">
        <f t="shared" si="171"/>
        <v>3333.5</v>
      </c>
    </row>
    <row r="660" spans="1:23" outlineLevel="4">
      <c r="A660" s="1" t="e">
        <f t="shared" si="169"/>
        <v>#REF!</v>
      </c>
      <c r="B660" s="16"/>
      <c r="C660" s="17"/>
      <c r="D660" s="17"/>
      <c r="E660" s="18"/>
      <c r="F660" s="31" t="s">
        <v>1219</v>
      </c>
      <c r="G660" s="35" t="s">
        <v>1220</v>
      </c>
      <c r="H660" s="18">
        <f>VLOOKUP(F660,'[1]2009'!$E$377:$G$725,3,FALSE)</f>
        <v>0</v>
      </c>
      <c r="I660" s="18">
        <f>VLOOKUP(F660,'[1]2010'!$E$396:$G$776,3,FALSE)</f>
        <v>0</v>
      </c>
      <c r="J660" s="18">
        <f>VLOOKUP(F660,'[1]2011'!$F$393:$H$771,3,FALSE)</f>
        <v>0</v>
      </c>
      <c r="K660" s="18">
        <f>VLOOKUP(F660,'[1]2012'!$E$418:$H$815,3,FALSE)</f>
        <v>0</v>
      </c>
      <c r="L660" s="18">
        <f>VLOOKUP(F660,'[1]2013'!$F$419:$H$824,3,FALSE)</f>
        <v>0</v>
      </c>
      <c r="M660" s="18">
        <f>VLOOKUP(F660,'[1]2014'!$F$417:$K$819,6,FALSE)</f>
        <v>0</v>
      </c>
      <c r="N660" s="23">
        <f>VLOOKUP(F660,'[1]2015-2016'!$F$421:$J$826,5,FALSE)</f>
        <v>0</v>
      </c>
      <c r="O660" s="15">
        <f>VLOOKUP(F660,'[1]2015-2016'!$F$420:$M$825,8,FALSE)</f>
        <v>0</v>
      </c>
      <c r="T660" s="32">
        <v>0</v>
      </c>
      <c r="U660" s="1">
        <f t="shared" si="170"/>
        <v>0</v>
      </c>
      <c r="V660" s="33">
        <v>0</v>
      </c>
      <c r="W660" s="1">
        <f t="shared" si="171"/>
        <v>0</v>
      </c>
    </row>
    <row r="661" spans="1:23" outlineLevel="4">
      <c r="A661" s="1" t="e">
        <f t="shared" si="169"/>
        <v>#REF!</v>
      </c>
      <c r="B661" s="16"/>
      <c r="C661" s="17"/>
      <c r="D661" s="17"/>
      <c r="E661" s="18"/>
      <c r="F661" s="31" t="s">
        <v>1221</v>
      </c>
      <c r="G661" s="35" t="s">
        <v>1222</v>
      </c>
      <c r="H661" s="18">
        <f>VLOOKUP(F661,'[1]2009'!$E$377:$G$725,3,FALSE)</f>
        <v>6168.2063071019948</v>
      </c>
      <c r="I661" s="18">
        <f>VLOOKUP(F661,'[1]2010'!$E$396:$G$776,3,FALSE)</f>
        <v>161350</v>
      </c>
      <c r="J661" s="18">
        <f>VLOOKUP(F661,'[1]2011'!$F$393:$H$771,3,FALSE)</f>
        <v>127767</v>
      </c>
      <c r="K661" s="18">
        <f>VLOOKUP(F661,'[1]2012'!$E$418:$H$815,3,FALSE)</f>
        <v>0</v>
      </c>
      <c r="L661" s="18">
        <f>VLOOKUP(F661,'[1]2013'!$F$419:$H$824,3,FALSE)</f>
        <v>0</v>
      </c>
      <c r="M661" s="18">
        <f>VLOOKUP(F661,'[1]2014'!$F$417:$K$819,6,FALSE)</f>
        <v>474507</v>
      </c>
      <c r="N661" s="23">
        <f>VLOOKUP(F661,'[1]2015-2016'!$F$421:$J$826,5,FALSE)</f>
        <v>210471</v>
      </c>
      <c r="O661" s="15">
        <f>VLOOKUP(F661,'[1]2015-2016'!$F$420:$M$825,8,FALSE)</f>
        <v>218468.89800000002</v>
      </c>
      <c r="T661" s="32">
        <v>174487987</v>
      </c>
      <c r="U661" s="1">
        <f t="shared" si="170"/>
        <v>174487.98699999999</v>
      </c>
      <c r="V661" s="33">
        <v>29740618.699999999</v>
      </c>
      <c r="W661" s="1">
        <f t="shared" si="171"/>
        <v>29740.618699999999</v>
      </c>
    </row>
    <row r="662" spans="1:23" outlineLevel="4">
      <c r="A662" s="1" t="e">
        <f t="shared" si="169"/>
        <v>#REF!</v>
      </c>
      <c r="B662" s="16"/>
      <c r="C662" s="17"/>
      <c r="D662" s="17"/>
      <c r="E662" s="18"/>
      <c r="F662" s="31" t="s">
        <v>1223</v>
      </c>
      <c r="G662" s="35" t="s">
        <v>1224</v>
      </c>
      <c r="H662" s="18">
        <f>VLOOKUP(F662,'[1]2009'!$E$377:$G$725,3,FALSE)</f>
        <v>0</v>
      </c>
      <c r="I662" s="18">
        <f>VLOOKUP(F662,'[1]2010'!$E$396:$G$776,3,FALSE)</f>
        <v>0</v>
      </c>
      <c r="J662" s="18">
        <f>VLOOKUP(F662,'[1]2011'!$F$393:$H$771,3,FALSE)</f>
        <v>0</v>
      </c>
      <c r="K662" s="18">
        <f>VLOOKUP(F662,'[1]2012'!$E$418:$H$815,3,FALSE)</f>
        <v>0</v>
      </c>
      <c r="L662" s="18">
        <f>VLOOKUP(F662,'[1]2013'!$F$419:$H$824,3,FALSE)</f>
        <v>0</v>
      </c>
      <c r="M662" s="18">
        <f>VLOOKUP(F662,'[1]2014'!$F$417:$K$819,6,FALSE)</f>
        <v>0</v>
      </c>
      <c r="N662" s="23">
        <f>VLOOKUP(F662,'[1]2015-2016'!$F$421:$J$826,5,FALSE)</f>
        <v>0</v>
      </c>
      <c r="O662" s="15">
        <f>VLOOKUP(F662,'[1]2015-2016'!$F$420:$M$825,8,FALSE)</f>
        <v>0</v>
      </c>
      <c r="T662" s="32">
        <v>0</v>
      </c>
      <c r="U662" s="1">
        <f t="shared" si="170"/>
        <v>0</v>
      </c>
      <c r="V662" s="33">
        <v>0</v>
      </c>
      <c r="W662" s="1">
        <f t="shared" si="171"/>
        <v>0</v>
      </c>
    </row>
    <row r="663" spans="1:23" outlineLevel="4">
      <c r="A663" s="1" t="e">
        <f t="shared" si="169"/>
        <v>#REF!</v>
      </c>
      <c r="B663" s="16"/>
      <c r="C663" s="17"/>
      <c r="D663" s="17"/>
      <c r="E663" s="18"/>
      <c r="F663" s="31" t="s">
        <v>1225</v>
      </c>
      <c r="G663" s="35" t="s">
        <v>1226</v>
      </c>
      <c r="H663" s="18">
        <f>VLOOKUP(F663,'[1]2009'!$E$377:$G$725,3,FALSE)</f>
        <v>0</v>
      </c>
      <c r="I663" s="18">
        <f>VLOOKUP(F663,'[1]2010'!$E$396:$G$776,3,FALSE)</f>
        <v>0</v>
      </c>
      <c r="J663" s="18">
        <f>VLOOKUP(F663,'[1]2011'!$F$393:$H$771,3,FALSE)</f>
        <v>0</v>
      </c>
      <c r="K663" s="18">
        <f>VLOOKUP(F663,'[1]2012'!$E$418:$H$815,3,FALSE)</f>
        <v>0</v>
      </c>
      <c r="L663" s="18">
        <f>VLOOKUP(F663,'[1]2013'!$F$419:$H$824,3,FALSE)</f>
        <v>0</v>
      </c>
      <c r="M663" s="18">
        <f>VLOOKUP(F663,'[1]2014'!$F$417:$K$819,6,FALSE)</f>
        <v>0</v>
      </c>
      <c r="N663" s="23">
        <f>VLOOKUP(F663,'[1]2015-2016'!$F$421:$J$826,5,FALSE)</f>
        <v>0</v>
      </c>
      <c r="O663" s="15">
        <f>VLOOKUP(F663,'[1]2015-2016'!$F$420:$M$825,8,FALSE)</f>
        <v>0</v>
      </c>
      <c r="T663" s="32">
        <v>0</v>
      </c>
      <c r="U663" s="1">
        <f t="shared" si="170"/>
        <v>0</v>
      </c>
      <c r="V663" s="33">
        <v>0</v>
      </c>
      <c r="W663" s="1">
        <f t="shared" si="171"/>
        <v>0</v>
      </c>
    </row>
    <row r="664" spans="1:23" outlineLevel="4">
      <c r="A664" s="1" t="e">
        <f t="shared" si="169"/>
        <v>#REF!</v>
      </c>
      <c r="B664" s="16"/>
      <c r="C664" s="17"/>
      <c r="D664" s="17"/>
      <c r="E664" s="18"/>
      <c r="F664" s="31" t="s">
        <v>1227</v>
      </c>
      <c r="G664" s="35" t="s">
        <v>1228</v>
      </c>
      <c r="H664" s="18">
        <f>VLOOKUP(F664,'[1]2009'!$E$377:$G$725,3,FALSE)</f>
        <v>7701.8834971209208</v>
      </c>
      <c r="I664" s="18">
        <f>VLOOKUP(F664,'[1]2010'!$E$396:$G$776,3,FALSE)</f>
        <v>0</v>
      </c>
      <c r="J664" s="18">
        <f>VLOOKUP(F664,'[1]2011'!$F$393:$H$771,3,FALSE)</f>
        <v>0</v>
      </c>
      <c r="K664" s="18">
        <f>VLOOKUP(F664,'[1]2012'!$E$418:$H$815,3,FALSE)</f>
        <v>0</v>
      </c>
      <c r="L664" s="18">
        <f>VLOOKUP(F664,'[1]2013'!$F$419:$H$824,3,FALSE)</f>
        <v>0</v>
      </c>
      <c r="M664" s="18">
        <f>VLOOKUP(F664,'[1]2014'!$F$417:$K$819,6,FALSE)</f>
        <v>0</v>
      </c>
      <c r="N664" s="23">
        <f>VLOOKUP(F664,'[1]2015-2016'!$F$421:$J$826,5,FALSE)</f>
        <v>0</v>
      </c>
      <c r="O664" s="15">
        <f>VLOOKUP(F664,'[1]2015-2016'!$F$420:$M$825,8,FALSE)</f>
        <v>0</v>
      </c>
      <c r="T664" s="32">
        <v>0</v>
      </c>
      <c r="U664" s="1">
        <f t="shared" si="170"/>
        <v>0</v>
      </c>
      <c r="V664" s="33">
        <v>0</v>
      </c>
      <c r="W664" s="1">
        <f t="shared" si="171"/>
        <v>0</v>
      </c>
    </row>
    <row r="665" spans="1:23" outlineLevel="4">
      <c r="A665" s="1" t="e">
        <f t="shared" si="169"/>
        <v>#REF!</v>
      </c>
      <c r="B665" s="16"/>
      <c r="C665" s="17"/>
      <c r="D665" s="17"/>
      <c r="E665" s="18"/>
      <c r="F665" s="31" t="s">
        <v>1229</v>
      </c>
      <c r="G665" s="35" t="s">
        <v>1230</v>
      </c>
      <c r="H665" s="18">
        <f>VLOOKUP(F665,'[1]2009'!$E$377:$G$725,3,FALSE)</f>
        <v>0</v>
      </c>
      <c r="I665" s="18">
        <f>VLOOKUP(F665,'[1]2010'!$E$396:$G$776,3,FALSE)</f>
        <v>0</v>
      </c>
      <c r="J665" s="18">
        <f>VLOOKUP(F665,'[1]2011'!$F$393:$H$771,3,FALSE)</f>
        <v>0</v>
      </c>
      <c r="K665" s="18">
        <f>VLOOKUP(F665,'[1]2012'!$E$418:$H$815,3,FALSE)</f>
        <v>0</v>
      </c>
      <c r="L665" s="18">
        <f>VLOOKUP(F665,'[1]2013'!$F$419:$H$824,3,FALSE)</f>
        <v>0</v>
      </c>
      <c r="M665" s="18">
        <f>VLOOKUP(F665,'[1]2014'!$F$417:$K$819,6,FALSE)</f>
        <v>0</v>
      </c>
      <c r="N665" s="23">
        <f>VLOOKUP(F665,'[1]2015-2016'!$F$421:$J$826,5,FALSE)</f>
        <v>0</v>
      </c>
      <c r="O665" s="15">
        <f>VLOOKUP(F665,'[1]2015-2016'!$F$420:$M$825,8,FALSE)</f>
        <v>0</v>
      </c>
      <c r="T665" s="32">
        <v>0</v>
      </c>
      <c r="U665" s="1">
        <f t="shared" si="170"/>
        <v>0</v>
      </c>
      <c r="V665" s="33">
        <v>0</v>
      </c>
      <c r="W665" s="1">
        <f t="shared" si="171"/>
        <v>0</v>
      </c>
    </row>
    <row r="666" spans="1:23" outlineLevel="4">
      <c r="A666" s="1" t="e">
        <f t="shared" si="169"/>
        <v>#REF!</v>
      </c>
      <c r="B666" s="16"/>
      <c r="C666" s="17"/>
      <c r="D666" s="17"/>
      <c r="E666" s="18"/>
      <c r="F666" s="31" t="s">
        <v>1231</v>
      </c>
      <c r="G666" s="35" t="s">
        <v>1232</v>
      </c>
      <c r="H666" s="18">
        <f>VLOOKUP(F666,'[1]2009'!$E$377:$G$725,3,FALSE)</f>
        <v>217</v>
      </c>
      <c r="I666" s="18">
        <f>VLOOKUP(F666,'[1]2010'!$E$396:$G$776,3,FALSE)</f>
        <v>0</v>
      </c>
      <c r="J666" s="18">
        <f>VLOOKUP(F666,'[1]2011'!$F$393:$H$771,3,FALSE)</f>
        <v>0</v>
      </c>
      <c r="K666" s="18">
        <f>VLOOKUP(F666,'[1]2012'!$E$418:$H$815,3,FALSE)</f>
        <v>0</v>
      </c>
      <c r="L666" s="18">
        <f>VLOOKUP(F666,'[1]2013'!$F$419:$H$824,3,FALSE)</f>
        <v>0</v>
      </c>
      <c r="M666" s="18">
        <f>VLOOKUP(F666,'[1]2014'!$F$417:$K$819,6,FALSE)</f>
        <v>0</v>
      </c>
      <c r="N666" s="23">
        <f>VLOOKUP(F666,'[1]2015-2016'!$F$421:$J$826,5,FALSE)</f>
        <v>0</v>
      </c>
      <c r="O666" s="15">
        <f>VLOOKUP(F666,'[1]2015-2016'!$F$420:$M$825,8,FALSE)</f>
        <v>0</v>
      </c>
      <c r="T666" s="32">
        <v>0</v>
      </c>
      <c r="U666" s="1">
        <f t="shared" si="170"/>
        <v>0</v>
      </c>
      <c r="V666" s="33">
        <v>0</v>
      </c>
      <c r="W666" s="1">
        <f t="shared" si="171"/>
        <v>0</v>
      </c>
    </row>
    <row r="667" spans="1:23" outlineLevel="4">
      <c r="A667" s="1" t="e">
        <f t="shared" si="169"/>
        <v>#REF!</v>
      </c>
      <c r="B667" s="16"/>
      <c r="C667" s="17"/>
      <c r="D667" s="17"/>
      <c r="E667" s="18"/>
      <c r="F667" s="31" t="s">
        <v>1233</v>
      </c>
      <c r="G667" s="35" t="s">
        <v>1234</v>
      </c>
      <c r="H667" s="18">
        <f>VLOOKUP(F667,'[1]2009'!$E$377:$G$725,3,FALSE)</f>
        <v>0</v>
      </c>
      <c r="I667" s="18">
        <f>VLOOKUP(F667,'[1]2010'!$E$396:$G$776,3,FALSE)</f>
        <v>0</v>
      </c>
      <c r="J667" s="18">
        <f>VLOOKUP(F667,'[1]2011'!$F$393:$H$771,3,FALSE)</f>
        <v>0</v>
      </c>
      <c r="K667" s="18">
        <f>VLOOKUP(F667,'[1]2012'!$E$418:$H$815,3,FALSE)</f>
        <v>11790</v>
      </c>
      <c r="L667" s="18">
        <f>VLOOKUP(F667,'[1]2013'!$F$419:$H$824,3,FALSE)</f>
        <v>5481</v>
      </c>
      <c r="M667" s="18">
        <f>VLOOKUP(F667,'[1]2014'!$F$417:$K$819,6,FALSE)</f>
        <v>0</v>
      </c>
      <c r="N667" s="23">
        <f>VLOOKUP(F667,'[1]2015-2016'!$F$421:$J$826,5,FALSE)</f>
        <v>0</v>
      </c>
      <c r="O667" s="15">
        <f>VLOOKUP(F667,'[1]2015-2016'!$F$420:$M$825,8,FALSE)</f>
        <v>0</v>
      </c>
      <c r="T667" s="32">
        <v>0</v>
      </c>
      <c r="U667" s="1">
        <f t="shared" si="170"/>
        <v>0</v>
      </c>
      <c r="V667" s="33">
        <v>0</v>
      </c>
      <c r="W667" s="1">
        <f t="shared" si="171"/>
        <v>0</v>
      </c>
    </row>
    <row r="668" spans="1:23" outlineLevel="5">
      <c r="A668" s="1" t="e">
        <f t="shared" si="169"/>
        <v>#REF!</v>
      </c>
      <c r="B668" s="16"/>
      <c r="C668" s="17"/>
      <c r="D668" s="17"/>
      <c r="E668" s="18"/>
      <c r="F668" s="31" t="s">
        <v>1235</v>
      </c>
      <c r="G668" s="35" t="s">
        <v>1236</v>
      </c>
      <c r="H668" s="18">
        <f>VLOOKUP(F668,'[1]2009'!$E$377:$G$725,3,FALSE)</f>
        <v>0</v>
      </c>
      <c r="I668" s="18">
        <f>VLOOKUP(F668,'[1]2010'!$E$396:$G$776,3,FALSE)</f>
        <v>0</v>
      </c>
      <c r="J668" s="18">
        <f>VLOOKUP(F668,'[1]2011'!$F$393:$H$771,3,FALSE)</f>
        <v>0</v>
      </c>
      <c r="K668" s="18">
        <f>VLOOKUP(F668,'[1]2012'!$E$418:$H$815,3,FALSE)</f>
        <v>0</v>
      </c>
      <c r="L668" s="18">
        <f>VLOOKUP(F668,'[1]2013'!$F$419:$H$824,3,FALSE)</f>
        <v>0</v>
      </c>
      <c r="M668" s="18">
        <v>0</v>
      </c>
      <c r="N668" s="23">
        <f>VLOOKUP(F668,'[1]2015-2016'!$F$421:$J$826,5,FALSE)</f>
        <v>0</v>
      </c>
      <c r="O668" s="15">
        <f>VLOOKUP(F668,'[1]2015-2016'!$F$420:$M$825,8,FALSE)</f>
        <v>0</v>
      </c>
      <c r="T668" s="32">
        <v>0</v>
      </c>
      <c r="U668" s="1">
        <f t="shared" si="170"/>
        <v>0</v>
      </c>
      <c r="V668" s="33">
        <v>0</v>
      </c>
      <c r="W668" s="1">
        <f t="shared" si="171"/>
        <v>0</v>
      </c>
    </row>
    <row r="669" spans="1:23" outlineLevel="4">
      <c r="A669" s="1" t="e">
        <f t="shared" si="169"/>
        <v>#REF!</v>
      </c>
      <c r="B669" s="16"/>
      <c r="C669" s="17"/>
      <c r="D669" s="17"/>
      <c r="E669" s="18"/>
      <c r="F669" s="31" t="s">
        <v>1237</v>
      </c>
      <c r="G669" s="35" t="s">
        <v>1238</v>
      </c>
      <c r="H669" s="18">
        <f>VLOOKUP(F669,'[1]2009'!$E$377:$G$725,3,FALSE)</f>
        <v>20374.009804222649</v>
      </c>
      <c r="I669" s="18">
        <f>VLOOKUP(F669,'[1]2010'!$E$396:$G$776,3,FALSE)</f>
        <v>16326</v>
      </c>
      <c r="J669" s="18">
        <f>VLOOKUP(F669,'[1]2011'!$F$393:$H$771,3,FALSE)</f>
        <v>17662</v>
      </c>
      <c r="K669" s="18">
        <f>VLOOKUP(F669,'[1]2012'!$E$418:$H$815,3,FALSE)</f>
        <v>16850</v>
      </c>
      <c r="L669" s="18">
        <f>VLOOKUP(F669,'[1]2013'!$F$419:$H$824,3,FALSE)</f>
        <v>18934</v>
      </c>
      <c r="M669" s="18">
        <f>VLOOKUP(F669,'[1]2014'!$F$417:$K$819,6,FALSE)</f>
        <v>34517</v>
      </c>
      <c r="N669" s="23">
        <f>VLOOKUP(F669,'[1]2015-2016'!$F$421:$J$826,5,FALSE)</f>
        <v>49445</v>
      </c>
      <c r="O669" s="15">
        <f>VLOOKUP(F669,'[1]2015-2016'!$F$420:$M$825,8,FALSE)</f>
        <v>51323.91</v>
      </c>
      <c r="T669" s="32">
        <v>49445069</v>
      </c>
      <c r="U669" s="1">
        <f t="shared" si="170"/>
        <v>49445.069000000003</v>
      </c>
      <c r="V669" s="33">
        <v>4944506.9000000004</v>
      </c>
      <c r="W669" s="1">
        <f t="shared" si="171"/>
        <v>4944.5069000000003</v>
      </c>
    </row>
    <row r="670" spans="1:23" outlineLevel="4">
      <c r="A670" s="1" t="e">
        <f t="shared" si="169"/>
        <v>#REF!</v>
      </c>
      <c r="B670" s="16"/>
      <c r="C670" s="17"/>
      <c r="D670" s="17"/>
      <c r="E670" s="18"/>
      <c r="F670" s="31" t="s">
        <v>1239</v>
      </c>
      <c r="G670" s="35" t="s">
        <v>1240</v>
      </c>
      <c r="H670" s="18">
        <f>VLOOKUP(F670,'[1]2009'!$E$377:$G$725,3,FALSE)</f>
        <v>0</v>
      </c>
      <c r="I670" s="18">
        <f>VLOOKUP(F670,'[1]2010'!$E$396:$G$776,3,FALSE)</f>
        <v>0</v>
      </c>
      <c r="J670" s="18">
        <f>VLOOKUP(F670,'[1]2011'!$F$393:$H$771,3,FALSE)</f>
        <v>0</v>
      </c>
      <c r="K670" s="18">
        <f>VLOOKUP(F670,'[1]2012'!$E$418:$H$815,3,FALSE)</f>
        <v>0</v>
      </c>
      <c r="L670" s="18">
        <f>VLOOKUP(F670,'[1]2013'!$F$419:$H$824,3,FALSE)</f>
        <v>0</v>
      </c>
      <c r="M670" s="18">
        <f>VLOOKUP(F670,'[1]2014'!$F$417:$K$819,6,FALSE)</f>
        <v>0</v>
      </c>
      <c r="N670" s="23">
        <f>VLOOKUP(F670,'[1]2015-2016'!$F$421:$J$826,5,FALSE)</f>
        <v>0</v>
      </c>
      <c r="O670" s="15">
        <f>VLOOKUP(F670,'[1]2015-2016'!$F$420:$M$825,8,FALSE)</f>
        <v>0</v>
      </c>
      <c r="T670" s="32">
        <v>0</v>
      </c>
      <c r="U670" s="1">
        <f t="shared" si="170"/>
        <v>0</v>
      </c>
      <c r="V670" s="33">
        <v>0</v>
      </c>
      <c r="W670" s="1">
        <f t="shared" si="171"/>
        <v>0</v>
      </c>
    </row>
    <row r="671" spans="1:23" outlineLevel="4">
      <c r="A671" s="1" t="e">
        <f t="shared" si="169"/>
        <v>#REF!</v>
      </c>
      <c r="B671" s="16"/>
      <c r="C671" s="17"/>
      <c r="D671" s="17"/>
      <c r="E671" s="18"/>
      <c r="F671" s="31" t="s">
        <v>1241</v>
      </c>
      <c r="G671" s="35" t="s">
        <v>1242</v>
      </c>
      <c r="H671" s="18">
        <f>VLOOKUP(F671,'[1]2009'!$E$377:$G$725,3,FALSE)</f>
        <v>20374.010798464493</v>
      </c>
      <c r="I671" s="18">
        <f>VLOOKUP(F671,'[1]2010'!$E$396:$G$776,3,FALSE)</f>
        <v>16326</v>
      </c>
      <c r="J671" s="18">
        <f>VLOOKUP(F671,'[1]2011'!$F$393:$H$771,3,FALSE)</f>
        <v>17662</v>
      </c>
      <c r="K671" s="18">
        <f>VLOOKUP(F671,'[1]2012'!$E$418:$H$815,3,FALSE)</f>
        <v>16850</v>
      </c>
      <c r="L671" s="18">
        <f>VLOOKUP(F671,'[1]2013'!$F$419:$H$824,3,FALSE)</f>
        <v>18934</v>
      </c>
      <c r="M671" s="18">
        <f>VLOOKUP(F671,'[1]2014'!$F$417:$K$819,6,FALSE)</f>
        <v>34517</v>
      </c>
      <c r="N671" s="23">
        <f>VLOOKUP(F671,'[1]2015-2016'!$F$421:$J$826,5,FALSE)</f>
        <v>49445</v>
      </c>
      <c r="O671" s="15">
        <f>VLOOKUP(F671,'[1]2015-2016'!$F$420:$M$825,8,FALSE)</f>
        <v>51323.91</v>
      </c>
      <c r="T671" s="32">
        <v>49445070</v>
      </c>
      <c r="U671" s="1">
        <f t="shared" si="170"/>
        <v>49445.07</v>
      </c>
      <c r="V671" s="33">
        <v>4944507</v>
      </c>
      <c r="W671" s="1">
        <f t="shared" si="171"/>
        <v>4944.5069999999996</v>
      </c>
    </row>
    <row r="672" spans="1:23" outlineLevel="4">
      <c r="A672" s="1" t="e">
        <f t="shared" si="169"/>
        <v>#REF!</v>
      </c>
      <c r="B672" s="16"/>
      <c r="C672" s="17"/>
      <c r="D672" s="17"/>
      <c r="E672" s="18"/>
      <c r="F672" s="31" t="s">
        <v>1243</v>
      </c>
      <c r="G672" s="35" t="s">
        <v>1244</v>
      </c>
      <c r="H672" s="18">
        <f>VLOOKUP(F672,'[1]2009'!$E$377:$G$725,3,FALSE)</f>
        <v>518</v>
      </c>
      <c r="I672" s="18">
        <f>VLOOKUP(F672,'[1]2010'!$E$396:$G$776,3,FALSE)</f>
        <v>38832</v>
      </c>
      <c r="J672" s="18">
        <f>VLOOKUP(F672,'[1]2011'!$F$393:$H$771,3,FALSE)</f>
        <v>41286</v>
      </c>
      <c r="K672" s="18">
        <f>VLOOKUP(F672,'[1]2012'!$E$418:$H$815,3,FALSE)</f>
        <v>180656</v>
      </c>
      <c r="L672" s="18">
        <f>VLOOKUP(F672,'[1]2013'!$F$419:$H$824,3,FALSE)</f>
        <v>212407</v>
      </c>
      <c r="M672" s="18">
        <f>VLOOKUP(F672,'[1]2014'!$F$417:$K$819,6,FALSE)</f>
        <v>1895</v>
      </c>
      <c r="N672" s="23">
        <f>VLOOKUP(F672,'[1]2015-2016'!$F$421:$J$826,5,FALSE)</f>
        <v>66765</v>
      </c>
      <c r="O672" s="15">
        <f>VLOOKUP(F672,'[1]2015-2016'!$F$420:$M$825,8,FALSE)</f>
        <v>69302.070000000007</v>
      </c>
      <c r="T672" s="32">
        <v>33357317</v>
      </c>
      <c r="U672" s="1">
        <f t="shared" si="170"/>
        <v>33357.317000000003</v>
      </c>
      <c r="V672" s="33">
        <v>3335731.7</v>
      </c>
      <c r="W672" s="1">
        <f t="shared" si="171"/>
        <v>3335.7317000000003</v>
      </c>
    </row>
    <row r="673" spans="1:23" outlineLevel="4">
      <c r="A673" s="1" t="e">
        <f t="shared" si="169"/>
        <v>#REF!</v>
      </c>
      <c r="B673" s="16"/>
      <c r="C673" s="17"/>
      <c r="D673" s="17"/>
      <c r="E673" s="18"/>
      <c r="F673" s="31" t="s">
        <v>1245</v>
      </c>
      <c r="G673" s="35" t="s">
        <v>1246</v>
      </c>
      <c r="H673" s="18">
        <f>VLOOKUP(F673,'[1]2009'!$E$377:$G$725,3,FALSE)</f>
        <v>0</v>
      </c>
      <c r="I673" s="18">
        <f>VLOOKUP(F673,'[1]2010'!$E$396:$G$776,3,FALSE)</f>
        <v>0</v>
      </c>
      <c r="J673" s="18">
        <f>VLOOKUP(F673,'[1]2011'!$F$393:$H$771,3,FALSE)</f>
        <v>0</v>
      </c>
      <c r="K673" s="18">
        <f>VLOOKUP(F673,'[1]2012'!$E$418:$H$815,3,FALSE)</f>
        <v>0</v>
      </c>
      <c r="L673" s="18">
        <f>VLOOKUP(F673,'[1]2013'!$F$419:$H$824,3,FALSE)</f>
        <v>0</v>
      </c>
      <c r="M673" s="18">
        <f>VLOOKUP(F673,'[1]2014'!$F$417:$K$819,6,FALSE)</f>
        <v>0</v>
      </c>
      <c r="N673" s="23">
        <f>VLOOKUP(F673,'[1]2015-2016'!$F$421:$J$826,5,FALSE)</f>
        <v>0</v>
      </c>
      <c r="O673" s="15">
        <f>VLOOKUP(F673,'[1]2015-2016'!$F$420:$M$825,8,FALSE)</f>
        <v>0</v>
      </c>
      <c r="T673" s="32">
        <v>0</v>
      </c>
      <c r="U673" s="1">
        <f t="shared" si="170"/>
        <v>0</v>
      </c>
      <c r="V673" s="33">
        <v>0</v>
      </c>
      <c r="W673" s="1">
        <f t="shared" si="171"/>
        <v>0</v>
      </c>
    </row>
    <row r="674" spans="1:23" outlineLevel="4">
      <c r="A674" s="1" t="e">
        <f t="shared" si="169"/>
        <v>#REF!</v>
      </c>
      <c r="B674" s="16"/>
      <c r="C674" s="17"/>
      <c r="D674" s="17"/>
      <c r="E674" s="18"/>
      <c r="F674" s="31" t="s">
        <v>1247</v>
      </c>
      <c r="G674" s="35" t="s">
        <v>1248</v>
      </c>
      <c r="H674" s="18">
        <v>0</v>
      </c>
      <c r="I674" s="18">
        <v>0</v>
      </c>
      <c r="J674" s="18">
        <v>0</v>
      </c>
      <c r="K674" s="18">
        <f>VLOOKUP(F674,'[1]2012'!$E$418:$H$815,3,FALSE)</f>
        <v>0</v>
      </c>
      <c r="L674" s="18">
        <f>VLOOKUP(F674,'[1]2013'!$F$419:$H$824,3,FALSE)</f>
        <v>0</v>
      </c>
      <c r="M674" s="18">
        <f>VLOOKUP(F674,'[1]2014'!$F$417:$K$819,6,FALSE)</f>
        <v>0</v>
      </c>
      <c r="N674" s="23">
        <f>VLOOKUP(F674,'[1]2015-2016'!$F$421:$J$826,5,FALSE)</f>
        <v>0</v>
      </c>
      <c r="O674" s="15">
        <f>VLOOKUP(F674,'[1]2015-2016'!$F$420:$M$825,8,FALSE)</f>
        <v>0</v>
      </c>
      <c r="T674" s="32">
        <v>0</v>
      </c>
      <c r="U674" s="1">
        <f t="shared" si="170"/>
        <v>0</v>
      </c>
      <c r="V674" s="33">
        <v>0</v>
      </c>
      <c r="W674" s="1">
        <f t="shared" si="171"/>
        <v>0</v>
      </c>
    </row>
    <row r="675" spans="1:23" outlineLevel="4">
      <c r="A675" s="1" t="e">
        <f t="shared" si="169"/>
        <v>#REF!</v>
      </c>
      <c r="B675" s="16"/>
      <c r="C675" s="17"/>
      <c r="D675" s="17"/>
      <c r="E675" s="18"/>
      <c r="F675" s="31" t="s">
        <v>1249</v>
      </c>
      <c r="G675" s="35" t="s">
        <v>1250</v>
      </c>
      <c r="H675" s="18">
        <v>0</v>
      </c>
      <c r="I675" s="18">
        <v>0</v>
      </c>
      <c r="J675" s="18">
        <v>0</v>
      </c>
      <c r="K675" s="18">
        <f>VLOOKUP(F675,'[1]2012'!$E$418:$H$815,3,FALSE)</f>
        <v>0</v>
      </c>
      <c r="L675" s="18">
        <f>VLOOKUP(F675,'[1]2013'!$F$419:$H$824,3,FALSE)</f>
        <v>0</v>
      </c>
      <c r="M675" s="18">
        <f>VLOOKUP(F675,'[1]2014'!$F$417:$K$819,6,FALSE)</f>
        <v>0</v>
      </c>
      <c r="N675" s="23">
        <f>VLOOKUP(F675,'[1]2015-2016'!$F$421:$J$826,5,FALSE)</f>
        <v>0</v>
      </c>
      <c r="O675" s="15">
        <f>VLOOKUP(F675,'[1]2015-2016'!$F$420:$M$825,8,FALSE)</f>
        <v>0</v>
      </c>
      <c r="T675" s="32">
        <v>0</v>
      </c>
      <c r="U675" s="1">
        <f t="shared" si="170"/>
        <v>0</v>
      </c>
      <c r="V675" s="33">
        <v>0</v>
      </c>
      <c r="W675" s="1">
        <f t="shared" si="171"/>
        <v>0</v>
      </c>
    </row>
    <row r="676" spans="1:23" outlineLevel="4">
      <c r="A676" s="1" t="e">
        <f t="shared" si="169"/>
        <v>#REF!</v>
      </c>
      <c r="B676" s="16"/>
      <c r="C676" s="17"/>
      <c r="D676" s="17"/>
      <c r="E676" s="18"/>
      <c r="F676" s="31" t="s">
        <v>1251</v>
      </c>
      <c r="G676" s="35" t="s">
        <v>1252</v>
      </c>
      <c r="H676" s="18">
        <v>0</v>
      </c>
      <c r="I676" s="18">
        <f>VLOOKUP(F676,'[1]2010'!$E$396:$G$776,3,FALSE)</f>
        <v>0</v>
      </c>
      <c r="J676" s="18">
        <f>VLOOKUP(F676,'[1]2011'!$F$393:$H$771,3,FALSE)</f>
        <v>0</v>
      </c>
      <c r="K676" s="18">
        <f>VLOOKUP(F676,'[1]2012'!$E$418:$H$815,3,FALSE)</f>
        <v>0</v>
      </c>
      <c r="L676" s="18">
        <f>VLOOKUP(F676,'[1]2013'!$F$419:$H$824,3,FALSE)</f>
        <v>0</v>
      </c>
      <c r="M676" s="18">
        <f>VLOOKUP(F676,'[1]2014'!$F$417:$K$819,6,FALSE)</f>
        <v>0</v>
      </c>
      <c r="N676" s="23">
        <f>VLOOKUP(F676,'[1]2015-2016'!$F$421:$J$826,5,FALSE)</f>
        <v>0</v>
      </c>
      <c r="O676" s="15">
        <f>VLOOKUP(F676,'[1]2015-2016'!$F$420:$M$825,8,FALSE)</f>
        <v>0</v>
      </c>
      <c r="T676" s="32">
        <v>0</v>
      </c>
      <c r="U676" s="1">
        <f t="shared" si="170"/>
        <v>0</v>
      </c>
      <c r="V676" s="33">
        <v>0</v>
      </c>
      <c r="W676" s="1">
        <f t="shared" si="171"/>
        <v>0</v>
      </c>
    </row>
    <row r="677" spans="1:23" outlineLevel="4">
      <c r="A677" s="1" t="e">
        <f t="shared" si="169"/>
        <v>#REF!</v>
      </c>
      <c r="B677" s="16"/>
      <c r="C677" s="17"/>
      <c r="D677" s="17"/>
      <c r="E677" s="18"/>
      <c r="F677" s="31" t="s">
        <v>1253</v>
      </c>
      <c r="G677" s="35" t="s">
        <v>1254</v>
      </c>
      <c r="H677" s="18">
        <v>0</v>
      </c>
      <c r="I677" s="18">
        <f>VLOOKUP(F677,'[1]2010'!$E$396:$G$776,3,FALSE)</f>
        <v>0</v>
      </c>
      <c r="J677" s="18">
        <f>VLOOKUP(F677,'[1]2011'!$F$393:$H$771,3,FALSE)</f>
        <v>0</v>
      </c>
      <c r="K677" s="18">
        <f>VLOOKUP(F677,'[1]2012'!$E$418:$H$815,3,FALSE)</f>
        <v>0</v>
      </c>
      <c r="L677" s="18">
        <f>VLOOKUP(F677,'[1]2013'!$F$419:$H$824,3,FALSE)</f>
        <v>0</v>
      </c>
      <c r="M677" s="18">
        <f>VLOOKUP(F677,'[1]2014'!$F$417:$K$819,6,FALSE)</f>
        <v>0</v>
      </c>
      <c r="N677" s="23">
        <f>VLOOKUP(F677,'[1]2015-2016'!$F$421:$J$826,5,FALSE)</f>
        <v>0</v>
      </c>
      <c r="O677" s="15">
        <f>VLOOKUP(F677,'[1]2015-2016'!$F$420:$M$825,8,FALSE)</f>
        <v>0</v>
      </c>
      <c r="T677" s="32">
        <v>0</v>
      </c>
      <c r="U677" s="1">
        <f t="shared" si="170"/>
        <v>0</v>
      </c>
      <c r="V677" s="33">
        <v>0</v>
      </c>
      <c r="W677" s="1">
        <f t="shared" si="171"/>
        <v>0</v>
      </c>
    </row>
    <row r="678" spans="1:23" outlineLevel="4">
      <c r="A678" s="1" t="e">
        <f t="shared" si="169"/>
        <v>#REF!</v>
      </c>
      <c r="B678" s="16"/>
      <c r="C678" s="17"/>
      <c r="D678" s="17"/>
      <c r="E678" s="18"/>
      <c r="F678" s="31" t="s">
        <v>1255</v>
      </c>
      <c r="G678" s="35" t="s">
        <v>1256</v>
      </c>
      <c r="H678" s="18">
        <v>0</v>
      </c>
      <c r="I678" s="18">
        <f>VLOOKUP(F678,'[1]2010'!$E$396:$G$776,3,FALSE)</f>
        <v>0</v>
      </c>
      <c r="J678" s="18">
        <f>VLOOKUP(F678,'[1]2011'!$F$393:$H$771,3,FALSE)</f>
        <v>0</v>
      </c>
      <c r="K678" s="18">
        <f>VLOOKUP(F678,'[1]2012'!$E$418:$H$815,3,FALSE)</f>
        <v>0</v>
      </c>
      <c r="L678" s="18">
        <f>VLOOKUP(F678,'[1]2013'!$F$419:$H$824,3,FALSE)</f>
        <v>0</v>
      </c>
      <c r="M678" s="18">
        <f>VLOOKUP(F678,'[1]2014'!$F$417:$K$819,6,FALSE)</f>
        <v>0</v>
      </c>
      <c r="N678" s="23">
        <f>VLOOKUP(F678,'[1]2015-2016'!$F$421:$J$826,5,FALSE)</f>
        <v>0</v>
      </c>
      <c r="O678" s="15">
        <f>VLOOKUP(F678,'[1]2015-2016'!$F$420:$M$825,8,FALSE)</f>
        <v>0</v>
      </c>
      <c r="T678" s="32">
        <v>0</v>
      </c>
      <c r="U678" s="1">
        <f t="shared" si="170"/>
        <v>0</v>
      </c>
      <c r="V678" s="33">
        <v>0</v>
      </c>
      <c r="W678" s="1">
        <f t="shared" si="171"/>
        <v>0</v>
      </c>
    </row>
    <row r="679" spans="1:23" outlineLevel="4">
      <c r="A679" s="1" t="e">
        <f t="shared" si="169"/>
        <v>#REF!</v>
      </c>
      <c r="B679" s="16"/>
      <c r="C679" s="17"/>
      <c r="D679" s="17"/>
      <c r="E679" s="18"/>
      <c r="F679" s="31" t="s">
        <v>1257</v>
      </c>
      <c r="G679" s="35" t="s">
        <v>1258</v>
      </c>
      <c r="H679" s="18">
        <v>0</v>
      </c>
      <c r="I679" s="18">
        <f>VLOOKUP(F679,'[1]2010'!$E$396:$G$776,3,FALSE)</f>
        <v>0</v>
      </c>
      <c r="J679" s="18">
        <f>VLOOKUP(F679,'[1]2011'!$F$393:$H$771,3,FALSE)</f>
        <v>0</v>
      </c>
      <c r="K679" s="18">
        <f>VLOOKUP(F679,'[1]2012'!$E$418:$H$815,3,FALSE)</f>
        <v>0</v>
      </c>
      <c r="L679" s="18">
        <f>VLOOKUP(F679,'[1]2013'!$F$419:$H$824,3,FALSE)</f>
        <v>0</v>
      </c>
      <c r="M679" s="18">
        <f>VLOOKUP(F679,'[1]2014'!$F$417:$K$819,6,FALSE)</f>
        <v>0</v>
      </c>
      <c r="N679" s="23">
        <f>VLOOKUP(F679,'[1]2015-2016'!$F$421:$J$826,5,FALSE)</f>
        <v>0</v>
      </c>
      <c r="O679" s="15">
        <f>VLOOKUP(F679,'[1]2015-2016'!$F$420:$M$825,8,FALSE)</f>
        <v>0</v>
      </c>
      <c r="T679" s="32">
        <v>0</v>
      </c>
      <c r="U679" s="1">
        <f t="shared" si="170"/>
        <v>0</v>
      </c>
      <c r="V679" s="33">
        <v>0</v>
      </c>
      <c r="W679" s="1">
        <f t="shared" si="171"/>
        <v>0</v>
      </c>
    </row>
    <row r="680" spans="1:23" outlineLevel="4">
      <c r="A680" s="1" t="e">
        <f t="shared" si="169"/>
        <v>#REF!</v>
      </c>
      <c r="B680" s="16"/>
      <c r="C680" s="17"/>
      <c r="D680" s="17"/>
      <c r="E680" s="18"/>
      <c r="F680" s="31" t="s">
        <v>1259</v>
      </c>
      <c r="G680" s="35" t="s">
        <v>703</v>
      </c>
      <c r="H680" s="18">
        <v>0</v>
      </c>
      <c r="I680" s="18">
        <f>VLOOKUP(F680,'[1]2010'!$E$396:$G$776,3,FALSE)</f>
        <v>0</v>
      </c>
      <c r="J680" s="18">
        <f>VLOOKUP(F680,'[1]2011'!$F$393:$H$771,3,FALSE)</f>
        <v>0</v>
      </c>
      <c r="K680" s="18">
        <f>VLOOKUP(F680,'[1]2012'!$E$418:$H$815,3,FALSE)</f>
        <v>0</v>
      </c>
      <c r="L680" s="18">
        <f>VLOOKUP(F680,'[1]2013'!$F$419:$H$824,3,FALSE)</f>
        <v>0</v>
      </c>
      <c r="M680" s="18">
        <f>VLOOKUP(F680,'[1]2014'!$F$417:$K$819,6,FALSE)</f>
        <v>0</v>
      </c>
      <c r="N680" s="23">
        <f>VLOOKUP(F680,'[1]2015-2016'!$F$421:$J$826,5,FALSE)</f>
        <v>0</v>
      </c>
      <c r="O680" s="15">
        <f>VLOOKUP(F680,'[1]2015-2016'!$F$420:$M$825,8,FALSE)</f>
        <v>0</v>
      </c>
      <c r="T680" s="32">
        <v>0</v>
      </c>
      <c r="U680" s="1">
        <f t="shared" si="170"/>
        <v>0</v>
      </c>
      <c r="V680" s="33">
        <v>0</v>
      </c>
      <c r="W680" s="1">
        <f t="shared" si="171"/>
        <v>0</v>
      </c>
    </row>
    <row r="681" spans="1:23" outlineLevel="4">
      <c r="A681" s="1" t="e">
        <f t="shared" si="169"/>
        <v>#REF!</v>
      </c>
      <c r="B681" s="16"/>
      <c r="C681" s="17"/>
      <c r="D681" s="17"/>
      <c r="E681" s="18"/>
      <c r="F681" s="31" t="s">
        <v>1260</v>
      </c>
      <c r="G681" s="35" t="s">
        <v>1261</v>
      </c>
      <c r="H681" s="18">
        <v>0</v>
      </c>
      <c r="I681" s="18">
        <f>VLOOKUP(F681,'[1]2010'!$E$396:$G$776,3,FALSE)</f>
        <v>0</v>
      </c>
      <c r="J681" s="18">
        <f>VLOOKUP(F681,'[1]2011'!$F$393:$H$771,3,FALSE)</f>
        <v>0</v>
      </c>
      <c r="K681" s="18">
        <f>VLOOKUP(F681,'[1]2012'!$E$418:$H$815,3,FALSE)</f>
        <v>0</v>
      </c>
      <c r="L681" s="18">
        <f>VLOOKUP(F681,'[1]2013'!$F$419:$H$824,3,FALSE)</f>
        <v>0</v>
      </c>
      <c r="M681" s="18">
        <f>VLOOKUP(F681,'[1]2014'!$F$417:$K$819,6,FALSE)</f>
        <v>0</v>
      </c>
      <c r="N681" s="23">
        <f>VLOOKUP(F681,'[1]2015-2016'!$F$421:$J$826,5,FALSE)</f>
        <v>0</v>
      </c>
      <c r="O681" s="15">
        <f>VLOOKUP(F681,'[1]2015-2016'!$F$420:$M$825,8,FALSE)</f>
        <v>0</v>
      </c>
      <c r="T681" s="32">
        <v>0</v>
      </c>
      <c r="U681" s="1">
        <f t="shared" si="170"/>
        <v>0</v>
      </c>
      <c r="V681" s="33">
        <v>0</v>
      </c>
      <c r="W681" s="1">
        <f t="shared" si="171"/>
        <v>0</v>
      </c>
    </row>
    <row r="682" spans="1:23" outlineLevel="4">
      <c r="A682" s="1" t="e">
        <f t="shared" si="169"/>
        <v>#REF!</v>
      </c>
      <c r="B682" s="16"/>
      <c r="C682" s="17"/>
      <c r="D682" s="17"/>
      <c r="E682" s="18"/>
      <c r="F682" s="31" t="s">
        <v>1262</v>
      </c>
      <c r="G682" s="35" t="s">
        <v>1263</v>
      </c>
      <c r="H682" s="18">
        <v>0</v>
      </c>
      <c r="I682" s="18">
        <f>VLOOKUP(F682,'[1]2010'!$E$396:$G$776,3,FALSE)</f>
        <v>0</v>
      </c>
      <c r="J682" s="18">
        <f>VLOOKUP(F682,'[1]2011'!$F$393:$H$771,3,FALSE)</f>
        <v>0</v>
      </c>
      <c r="K682" s="18">
        <f>VLOOKUP(F682,'[1]2012'!$E$418:$H$815,3,FALSE)</f>
        <v>0</v>
      </c>
      <c r="L682" s="18">
        <f>VLOOKUP(F682,'[1]2013'!$F$419:$H$824,3,FALSE)</f>
        <v>0</v>
      </c>
      <c r="M682" s="18">
        <f>VLOOKUP(F682,'[1]2014'!$F$417:$K$819,6,FALSE)</f>
        <v>0</v>
      </c>
      <c r="N682" s="23">
        <f>VLOOKUP(F682,'[1]2015-2016'!$F$421:$J$826,5,FALSE)</f>
        <v>0</v>
      </c>
      <c r="O682" s="15">
        <f>VLOOKUP(F682,'[1]2015-2016'!$F$420:$M$825,8,FALSE)</f>
        <v>0</v>
      </c>
      <c r="T682" s="32">
        <v>0</v>
      </c>
      <c r="U682" s="1">
        <f t="shared" si="170"/>
        <v>0</v>
      </c>
      <c r="V682" s="33">
        <v>0</v>
      </c>
      <c r="W682" s="1">
        <f t="shared" si="171"/>
        <v>0</v>
      </c>
    </row>
    <row r="683" spans="1:23" outlineLevel="4">
      <c r="A683" s="1" t="e">
        <f t="shared" si="169"/>
        <v>#REF!</v>
      </c>
      <c r="B683" s="16"/>
      <c r="C683" s="17"/>
      <c r="D683" s="17"/>
      <c r="E683" s="18"/>
      <c r="F683" s="48"/>
      <c r="G683" s="35" t="s">
        <v>1264</v>
      </c>
      <c r="H683" s="18">
        <v>0</v>
      </c>
      <c r="I683" s="18">
        <v>0</v>
      </c>
      <c r="J683" s="18">
        <v>0</v>
      </c>
      <c r="K683" s="18">
        <v>0</v>
      </c>
      <c r="L683" s="18">
        <v>0</v>
      </c>
      <c r="M683" s="18">
        <v>0</v>
      </c>
      <c r="N683" s="23">
        <v>0</v>
      </c>
      <c r="O683" s="15">
        <v>0</v>
      </c>
      <c r="T683" s="32">
        <v>0</v>
      </c>
      <c r="U683" s="1">
        <f t="shared" si="170"/>
        <v>0</v>
      </c>
      <c r="V683" s="33">
        <v>0</v>
      </c>
      <c r="W683" s="1">
        <f t="shared" si="171"/>
        <v>0</v>
      </c>
    </row>
    <row r="684" spans="1:23" outlineLevel="4">
      <c r="A684" s="1" t="e">
        <f t="shared" si="169"/>
        <v>#REF!</v>
      </c>
      <c r="B684" s="16"/>
      <c r="C684" s="17"/>
      <c r="D684" s="17"/>
      <c r="E684" s="18"/>
      <c r="F684" s="48"/>
      <c r="G684" s="41" t="s">
        <v>710</v>
      </c>
      <c r="H684" s="19">
        <f t="shared" ref="H684:O684" si="172">SUM(H685:H703)</f>
        <v>170024</v>
      </c>
      <c r="I684" s="19">
        <f t="shared" si="172"/>
        <v>0</v>
      </c>
      <c r="J684" s="19">
        <f t="shared" si="172"/>
        <v>0</v>
      </c>
      <c r="K684" s="19">
        <f t="shared" si="172"/>
        <v>384697</v>
      </c>
      <c r="L684" s="19">
        <f t="shared" si="172"/>
        <v>565000</v>
      </c>
      <c r="M684" s="19">
        <f t="shared" si="172"/>
        <v>278270</v>
      </c>
      <c r="N684" s="19">
        <f t="shared" si="172"/>
        <v>0</v>
      </c>
      <c r="O684" s="26">
        <f t="shared" si="172"/>
        <v>0</v>
      </c>
      <c r="T684" s="32" t="e">
        <f>VLOOKUP(R684,#REF!,6,FALSE)</f>
        <v>#REF!</v>
      </c>
      <c r="U684" s="1" t="e">
        <f t="shared" si="170"/>
        <v>#REF!</v>
      </c>
      <c r="V684" s="28">
        <f t="shared" ref="V684" si="173">SUM(V685:V703)</f>
        <v>0</v>
      </c>
      <c r="W684" s="1">
        <f t="shared" si="171"/>
        <v>0</v>
      </c>
    </row>
    <row r="685" spans="1:23" outlineLevel="4">
      <c r="A685" s="1" t="e">
        <f t="shared" si="169"/>
        <v>#REF!</v>
      </c>
      <c r="B685" s="16"/>
      <c r="C685" s="17"/>
      <c r="D685" s="17"/>
      <c r="E685" s="18"/>
      <c r="F685" s="31" t="s">
        <v>1265</v>
      </c>
      <c r="G685" s="35" t="s">
        <v>1266</v>
      </c>
      <c r="H685" s="18">
        <v>30397</v>
      </c>
      <c r="I685" s="18">
        <v>0</v>
      </c>
      <c r="J685" s="18">
        <v>0</v>
      </c>
      <c r="K685" s="18">
        <f>VLOOKUP(F685,'[1]2012'!$E$418:$H$815,3,FALSE)</f>
        <v>354563</v>
      </c>
      <c r="L685" s="18">
        <f>VLOOKUP(F685,'[1]2013'!$F$419:$H$824,3,FALSE)</f>
        <v>565000</v>
      </c>
      <c r="M685" s="18">
        <f>VLOOKUP(F685,'[1]2014'!$F$417:$K$819,6,FALSE)</f>
        <v>278270</v>
      </c>
      <c r="N685" s="23">
        <f>VLOOKUP(F685,'[1]2015-2016'!$F$421:$J$826,5,FALSE)</f>
        <v>0</v>
      </c>
      <c r="O685" s="15">
        <f>VLOOKUP(F685,'[1]2015-2016'!$F$420:$M$825,8,FALSE)</f>
        <v>0</v>
      </c>
      <c r="T685" s="32">
        <v>0</v>
      </c>
      <c r="U685" s="1">
        <f t="shared" si="170"/>
        <v>0</v>
      </c>
      <c r="V685" s="33">
        <v>0</v>
      </c>
      <c r="W685" s="1">
        <f t="shared" si="171"/>
        <v>0</v>
      </c>
    </row>
    <row r="686" spans="1:23" outlineLevel="4">
      <c r="A686" s="1" t="e">
        <f t="shared" si="169"/>
        <v>#REF!</v>
      </c>
      <c r="B686" s="16"/>
      <c r="C686" s="17"/>
      <c r="D686" s="17"/>
      <c r="E686" s="18"/>
      <c r="F686" s="140" t="s">
        <v>1267</v>
      </c>
      <c r="G686" s="141" t="s">
        <v>1268</v>
      </c>
      <c r="H686" s="18">
        <f>VLOOKUP(F686,'[1]2009'!$E$377:$G$725,3,FALSE)</f>
        <v>0</v>
      </c>
      <c r="I686" s="18">
        <f>VLOOKUP(F686,'[1]2010'!$E$396:$G$776,3,FALSE)</f>
        <v>0</v>
      </c>
      <c r="J686" s="18">
        <f>VLOOKUP(F686,'[1]2011'!$F$393:$H$771,3,FALSE)</f>
        <v>0</v>
      </c>
      <c r="K686" s="18">
        <f>VLOOKUP(F686,'[1]2012'!$E$418:$H$815,3,FALSE)</f>
        <v>0</v>
      </c>
      <c r="L686" s="18">
        <f>VLOOKUP(F686,'[1]2013'!$F$419:$H$824,3,FALSE)</f>
        <v>0</v>
      </c>
      <c r="M686" s="18">
        <f>VLOOKUP(F686,'[1]2014'!$F$417:$K$819,6,FALSE)</f>
        <v>0</v>
      </c>
      <c r="N686" s="23">
        <f>VLOOKUP(F686,'[1]2015-2016'!$F$421:$J$826,5,FALSE)</f>
        <v>0</v>
      </c>
      <c r="O686" s="15">
        <f>VLOOKUP(F686,'[1]2015-2016'!$F$420:$M$825,8,FALSE)</f>
        <v>0</v>
      </c>
      <c r="T686" s="32">
        <v>0</v>
      </c>
      <c r="U686" s="1">
        <f t="shared" si="170"/>
        <v>0</v>
      </c>
      <c r="V686" s="33">
        <v>0</v>
      </c>
      <c r="W686" s="1">
        <f t="shared" si="171"/>
        <v>0</v>
      </c>
    </row>
    <row r="687" spans="1:23" outlineLevel="4">
      <c r="A687" s="1" t="e">
        <f t="shared" si="169"/>
        <v>#REF!</v>
      </c>
      <c r="B687" s="16"/>
      <c r="C687" s="17"/>
      <c r="D687" s="17"/>
      <c r="E687" s="18"/>
      <c r="F687" s="31" t="s">
        <v>1269</v>
      </c>
      <c r="G687" s="35" t="s">
        <v>1270</v>
      </c>
      <c r="H687" s="18">
        <v>0</v>
      </c>
      <c r="I687" s="18">
        <v>0</v>
      </c>
      <c r="J687" s="18">
        <v>0</v>
      </c>
      <c r="K687" s="18">
        <f>VLOOKUP(F687,'[1]2012'!$E$418:$H$815,3,FALSE)</f>
        <v>0</v>
      </c>
      <c r="L687" s="18">
        <f>VLOOKUP(F687,'[1]2013'!$F$419:$H$824,3,FALSE)</f>
        <v>0</v>
      </c>
      <c r="M687" s="18">
        <f>VLOOKUP(F687,'[1]2014'!$F$417:$K$819,6,FALSE)</f>
        <v>0</v>
      </c>
      <c r="N687" s="23">
        <f>VLOOKUP(F687,'[1]2015-2016'!$F$421:$J$826,5,FALSE)</f>
        <v>0</v>
      </c>
      <c r="O687" s="15">
        <f>VLOOKUP(F687,'[1]2015-2016'!$F$420:$M$825,8,FALSE)</f>
        <v>0</v>
      </c>
      <c r="T687" s="32">
        <v>0</v>
      </c>
      <c r="U687" s="1">
        <f t="shared" si="170"/>
        <v>0</v>
      </c>
      <c r="V687" s="33">
        <v>0</v>
      </c>
      <c r="W687" s="1">
        <f t="shared" si="171"/>
        <v>0</v>
      </c>
    </row>
    <row r="688" spans="1:23" outlineLevel="4">
      <c r="A688" s="1" t="e">
        <f t="shared" si="169"/>
        <v>#REF!</v>
      </c>
      <c r="B688" s="16"/>
      <c r="C688" s="17"/>
      <c r="D688" s="17"/>
      <c r="E688" s="18"/>
      <c r="F688" s="31" t="s">
        <v>1271</v>
      </c>
      <c r="G688" s="35" t="s">
        <v>722</v>
      </c>
      <c r="H688" s="18">
        <v>0</v>
      </c>
      <c r="I688" s="18">
        <v>0</v>
      </c>
      <c r="J688" s="18">
        <v>0</v>
      </c>
      <c r="K688" s="18">
        <f>VLOOKUP(F688,'[1]2012'!$E$418:$H$815,3,FALSE)</f>
        <v>0</v>
      </c>
      <c r="L688" s="18">
        <f>VLOOKUP(F688,'[1]2013'!$F$419:$H$824,3,FALSE)</f>
        <v>0</v>
      </c>
      <c r="M688" s="18">
        <f>VLOOKUP(F688,'[1]2014'!$F$417:$K$819,6,FALSE)</f>
        <v>0</v>
      </c>
      <c r="N688" s="23">
        <f>VLOOKUP(F688,'[1]2015-2016'!$F$421:$J$826,5,FALSE)</f>
        <v>0</v>
      </c>
      <c r="O688" s="15">
        <f>VLOOKUP(F688,'[1]2015-2016'!$F$420:$M$825,8,FALSE)</f>
        <v>0</v>
      </c>
      <c r="T688" s="32">
        <v>0</v>
      </c>
      <c r="U688" s="1">
        <f t="shared" si="170"/>
        <v>0</v>
      </c>
      <c r="V688" s="33">
        <v>0</v>
      </c>
      <c r="W688" s="1">
        <f t="shared" si="171"/>
        <v>0</v>
      </c>
    </row>
    <row r="689" spans="1:23" outlineLevel="4">
      <c r="A689" s="1" t="e">
        <f t="shared" si="169"/>
        <v>#REF!</v>
      </c>
      <c r="B689" s="16"/>
      <c r="C689" s="17"/>
      <c r="D689" s="17"/>
      <c r="E689" s="18"/>
      <c r="F689" s="31" t="s">
        <v>1272</v>
      </c>
      <c r="G689" s="35" t="s">
        <v>1273</v>
      </c>
      <c r="H689" s="18">
        <v>0</v>
      </c>
      <c r="I689" s="18">
        <v>0</v>
      </c>
      <c r="J689" s="18">
        <v>0</v>
      </c>
      <c r="K689" s="18">
        <f>VLOOKUP(F689,'[1]2012'!$E$418:$H$815,3,FALSE)</f>
        <v>0</v>
      </c>
      <c r="L689" s="18">
        <f>VLOOKUP(F689,'[1]2013'!$F$419:$H$824,3,FALSE)</f>
        <v>0</v>
      </c>
      <c r="M689" s="18">
        <f>VLOOKUP(F689,'[1]2014'!$F$417:$K$819,6,FALSE)</f>
        <v>0</v>
      </c>
      <c r="N689" s="23">
        <f>VLOOKUP(F689,'[1]2015-2016'!$F$421:$J$826,5,FALSE)</f>
        <v>0</v>
      </c>
      <c r="O689" s="15">
        <f>VLOOKUP(F689,'[1]2015-2016'!$F$420:$M$825,8,FALSE)</f>
        <v>0</v>
      </c>
      <c r="T689" s="32">
        <v>0</v>
      </c>
      <c r="U689" s="1">
        <f t="shared" si="170"/>
        <v>0</v>
      </c>
      <c r="V689" s="33">
        <v>0</v>
      </c>
      <c r="W689" s="1">
        <f t="shared" si="171"/>
        <v>0</v>
      </c>
    </row>
    <row r="690" spans="1:23" outlineLevel="4">
      <c r="A690" s="1" t="e">
        <f t="shared" si="169"/>
        <v>#REF!</v>
      </c>
      <c r="B690" s="16"/>
      <c r="C690" s="17"/>
      <c r="D690" s="17"/>
      <c r="E690" s="18"/>
      <c r="F690" s="31" t="s">
        <v>1274</v>
      </c>
      <c r="G690" s="35" t="s">
        <v>1275</v>
      </c>
      <c r="H690" s="18">
        <v>0</v>
      </c>
      <c r="I690" s="18">
        <v>0</v>
      </c>
      <c r="J690" s="18">
        <v>0</v>
      </c>
      <c r="K690" s="18">
        <f>VLOOKUP(F690,'[1]2012'!$E$418:$H$815,3,FALSE)</f>
        <v>0</v>
      </c>
      <c r="L690" s="18">
        <f>VLOOKUP(F690,'[1]2013'!$F$419:$H$824,3,FALSE)</f>
        <v>0</v>
      </c>
      <c r="M690" s="18">
        <f>VLOOKUP(F690,'[1]2014'!$F$417:$K$819,6,FALSE)</f>
        <v>0</v>
      </c>
      <c r="N690" s="23">
        <f>VLOOKUP(F690,'[1]2015-2016'!$F$421:$J$826,5,FALSE)</f>
        <v>0</v>
      </c>
      <c r="O690" s="15">
        <f>VLOOKUP(F690,'[1]2015-2016'!$F$420:$M$825,8,FALSE)</f>
        <v>0</v>
      </c>
      <c r="T690" s="32">
        <v>0</v>
      </c>
      <c r="U690" s="1">
        <f t="shared" si="170"/>
        <v>0</v>
      </c>
      <c r="V690" s="33">
        <v>0</v>
      </c>
      <c r="W690" s="1">
        <f t="shared" si="171"/>
        <v>0</v>
      </c>
    </row>
    <row r="691" spans="1:23" outlineLevel="4">
      <c r="A691" s="1" t="e">
        <f t="shared" si="169"/>
        <v>#REF!</v>
      </c>
      <c r="B691" s="16"/>
      <c r="C691" s="17"/>
      <c r="D691" s="17"/>
      <c r="E691" s="18"/>
      <c r="F691" s="31" t="s">
        <v>1276</v>
      </c>
      <c r="G691" s="35" t="s">
        <v>732</v>
      </c>
      <c r="H691" s="18">
        <v>0</v>
      </c>
      <c r="I691" s="18">
        <f>VLOOKUP(F691,'[1]2010'!$E$396:$G$776,3,FALSE)</f>
        <v>0</v>
      </c>
      <c r="J691" s="18">
        <f>VLOOKUP(F691,'[1]2011'!$F$393:$H$771,3,FALSE)</f>
        <v>0</v>
      </c>
      <c r="K691" s="18">
        <f>VLOOKUP(F691,'[1]2012'!$E$418:$H$815,3,FALSE)</f>
        <v>30134</v>
      </c>
      <c r="L691" s="18">
        <f>VLOOKUP(F691,'[1]2013'!$F$419:$H$824,3,FALSE)</f>
        <v>0</v>
      </c>
      <c r="M691" s="18">
        <f>VLOOKUP(F691,'[1]2014'!$F$417:$K$819,6,FALSE)</f>
        <v>0</v>
      </c>
      <c r="N691" s="23">
        <f>VLOOKUP(F691,'[1]2015-2016'!$F$421:$J$826,5,FALSE)</f>
        <v>0</v>
      </c>
      <c r="O691" s="15">
        <f>VLOOKUP(F691,'[1]2015-2016'!$F$420:$M$825,8,FALSE)</f>
        <v>0</v>
      </c>
      <c r="T691" s="32">
        <v>0</v>
      </c>
      <c r="U691" s="1">
        <f t="shared" si="170"/>
        <v>0</v>
      </c>
      <c r="V691" s="33">
        <v>0</v>
      </c>
      <c r="W691" s="1">
        <f t="shared" si="171"/>
        <v>0</v>
      </c>
    </row>
    <row r="692" spans="1:23" outlineLevel="4">
      <c r="A692" s="1" t="e">
        <f t="shared" si="169"/>
        <v>#REF!</v>
      </c>
      <c r="B692" s="16"/>
      <c r="C692" s="17"/>
      <c r="D692" s="17"/>
      <c r="E692" s="18"/>
      <c r="F692" s="140" t="s">
        <v>1277</v>
      </c>
      <c r="G692" s="141" t="s">
        <v>712</v>
      </c>
      <c r="H692" s="18">
        <f>VLOOKUP(F692,'[1]2009'!$E$377:$G$725,3,FALSE)</f>
        <v>0</v>
      </c>
      <c r="I692" s="18">
        <f>VLOOKUP(F692,'[1]2010'!$E$396:$G$776,3,FALSE)</f>
        <v>0</v>
      </c>
      <c r="J692" s="18">
        <f>VLOOKUP(F692,'[1]2011'!$F$393:$H$771,3,FALSE)</f>
        <v>0</v>
      </c>
      <c r="K692" s="18">
        <f>VLOOKUP(F692,'[1]2012'!$E$418:$H$815,3,FALSE)</f>
        <v>0</v>
      </c>
      <c r="L692" s="18">
        <f>VLOOKUP(F692,'[1]2013'!$F$419:$H$824,3,FALSE)</f>
        <v>0</v>
      </c>
      <c r="M692" s="18">
        <f>VLOOKUP(F692,'[1]2014'!$F$417:$K$819,6,FALSE)</f>
        <v>0</v>
      </c>
      <c r="N692" s="23">
        <f>VLOOKUP(F692,'[1]2015-2016'!$F$421:$J$826,5,FALSE)</f>
        <v>0</v>
      </c>
      <c r="O692" s="15">
        <f>VLOOKUP(F692,'[1]2015-2016'!$F$420:$M$825,8,FALSE)</f>
        <v>0</v>
      </c>
      <c r="T692" s="32">
        <v>0</v>
      </c>
      <c r="U692" s="1">
        <f t="shared" si="170"/>
        <v>0</v>
      </c>
      <c r="V692" s="33">
        <v>0</v>
      </c>
      <c r="W692" s="1">
        <f t="shared" si="171"/>
        <v>0</v>
      </c>
    </row>
    <row r="693" spans="1:23" outlineLevel="4">
      <c r="A693" s="1" t="e">
        <f t="shared" si="169"/>
        <v>#REF!</v>
      </c>
      <c r="B693" s="16"/>
      <c r="C693" s="17"/>
      <c r="D693" s="17"/>
      <c r="E693" s="18"/>
      <c r="F693" s="140" t="s">
        <v>1278</v>
      </c>
      <c r="G693" s="141" t="s">
        <v>716</v>
      </c>
      <c r="H693" s="18">
        <f>VLOOKUP(F693,'[1]2009'!$E$377:$G$725,3,FALSE)</f>
        <v>0</v>
      </c>
      <c r="I693" s="18">
        <f>VLOOKUP(F693,'[1]2010'!$E$396:$G$776,3,FALSE)</f>
        <v>0</v>
      </c>
      <c r="J693" s="18">
        <f>VLOOKUP(F693,'[1]2011'!$F$393:$H$771,3,FALSE)</f>
        <v>0</v>
      </c>
      <c r="K693" s="18">
        <f>VLOOKUP(F693,'[1]2012'!$E$418:$H$815,3,FALSE)</f>
        <v>0</v>
      </c>
      <c r="L693" s="18">
        <f>VLOOKUP(F693,'[1]2013'!$F$419:$H$824,3,FALSE)</f>
        <v>0</v>
      </c>
      <c r="M693" s="18">
        <f>VLOOKUP(F693,'[1]2014'!$F$417:$K$819,6,FALSE)</f>
        <v>0</v>
      </c>
      <c r="N693" s="23">
        <f>VLOOKUP(F693,'[1]2015-2016'!$F$421:$J$826,5,FALSE)</f>
        <v>0</v>
      </c>
      <c r="O693" s="15">
        <f>VLOOKUP(F693,'[1]2015-2016'!$F$420:$M$825,8,FALSE)</f>
        <v>0</v>
      </c>
      <c r="T693" s="32">
        <v>0</v>
      </c>
      <c r="U693" s="1">
        <f t="shared" si="170"/>
        <v>0</v>
      </c>
      <c r="V693" s="33">
        <v>0</v>
      </c>
      <c r="W693" s="1">
        <f t="shared" si="171"/>
        <v>0</v>
      </c>
    </row>
    <row r="694" spans="1:23" outlineLevel="4">
      <c r="A694" s="1" t="e">
        <f t="shared" si="169"/>
        <v>#REF!</v>
      </c>
      <c r="B694" s="16"/>
      <c r="C694" s="17"/>
      <c r="D694" s="17"/>
      <c r="E694" s="18"/>
      <c r="F694" s="140" t="s">
        <v>1279</v>
      </c>
      <c r="G694" s="141" t="s">
        <v>718</v>
      </c>
      <c r="H694" s="18">
        <f>VLOOKUP(F694,'[1]2009'!$E$377:$G$725,3,FALSE)</f>
        <v>0</v>
      </c>
      <c r="I694" s="18">
        <f>VLOOKUP(F694,'[1]2010'!$E$396:$G$776,3,FALSE)</f>
        <v>0</v>
      </c>
      <c r="J694" s="18">
        <f>VLOOKUP(F694,'[1]2011'!$F$393:$H$771,3,FALSE)</f>
        <v>0</v>
      </c>
      <c r="K694" s="18">
        <f>VLOOKUP(F694,'[1]2012'!$E$418:$H$815,3,FALSE)</f>
        <v>0</v>
      </c>
      <c r="L694" s="18">
        <f>VLOOKUP(F694,'[1]2013'!$F$419:$H$824,3,FALSE)</f>
        <v>0</v>
      </c>
      <c r="M694" s="18">
        <f>VLOOKUP(F694,'[1]2014'!$F$417:$K$819,6,FALSE)</f>
        <v>0</v>
      </c>
      <c r="N694" s="23">
        <f>VLOOKUP(F694,'[1]2015-2016'!$F$421:$J$826,5,FALSE)</f>
        <v>0</v>
      </c>
      <c r="O694" s="15">
        <f>VLOOKUP(F694,'[1]2015-2016'!$F$420:$M$825,8,FALSE)</f>
        <v>0</v>
      </c>
      <c r="T694" s="32">
        <v>0</v>
      </c>
      <c r="U694" s="1">
        <f t="shared" si="170"/>
        <v>0</v>
      </c>
      <c r="V694" s="33">
        <v>0</v>
      </c>
      <c r="W694" s="1">
        <f t="shared" si="171"/>
        <v>0</v>
      </c>
    </row>
    <row r="695" spans="1:23" outlineLevel="4">
      <c r="A695" s="1" t="e">
        <f t="shared" si="169"/>
        <v>#REF!</v>
      </c>
      <c r="B695" s="16"/>
      <c r="C695" s="17"/>
      <c r="D695" s="17"/>
      <c r="E695" s="18"/>
      <c r="F695" s="140" t="s">
        <v>1280</v>
      </c>
      <c r="G695" s="141" t="s">
        <v>714</v>
      </c>
      <c r="H695" s="18">
        <f>VLOOKUP(F695,'[1]2009'!$E$377:$G$725,3,FALSE)</f>
        <v>0</v>
      </c>
      <c r="I695" s="18">
        <f>VLOOKUP(F695,'[1]2010'!$E$396:$G$776,3,FALSE)</f>
        <v>0</v>
      </c>
      <c r="J695" s="18">
        <f>VLOOKUP(F695,'[1]2011'!$F$393:$H$771,3,FALSE)</f>
        <v>0</v>
      </c>
      <c r="K695" s="18">
        <f>VLOOKUP(F695,'[1]2012'!$E$418:$H$815,3,FALSE)</f>
        <v>0</v>
      </c>
      <c r="L695" s="18">
        <f>VLOOKUP(F695,'[1]2013'!$F$419:$H$824,3,FALSE)</f>
        <v>0</v>
      </c>
      <c r="M695" s="18">
        <f>VLOOKUP(F695,'[1]2014'!$F$417:$K$819,6,FALSE)</f>
        <v>0</v>
      </c>
      <c r="N695" s="23">
        <f>VLOOKUP(F695,'[1]2015-2016'!$F$421:$J$826,5,FALSE)</f>
        <v>0</v>
      </c>
      <c r="O695" s="15">
        <f>VLOOKUP(F695,'[1]2015-2016'!$F$420:$M$825,8,FALSE)</f>
        <v>0</v>
      </c>
      <c r="T695" s="32">
        <v>0</v>
      </c>
      <c r="U695" s="1">
        <f t="shared" si="170"/>
        <v>0</v>
      </c>
      <c r="V695" s="33">
        <v>0</v>
      </c>
      <c r="W695" s="1">
        <f t="shared" si="171"/>
        <v>0</v>
      </c>
    </row>
    <row r="696" spans="1:23" outlineLevel="4">
      <c r="A696" s="1" t="e">
        <f t="shared" si="169"/>
        <v>#REF!</v>
      </c>
      <c r="B696" s="16" t="s">
        <v>1281</v>
      </c>
      <c r="C696" s="17"/>
      <c r="D696" s="17"/>
      <c r="E696" s="18"/>
      <c r="F696" s="31" t="s">
        <v>1282</v>
      </c>
      <c r="G696" s="35" t="s">
        <v>723</v>
      </c>
      <c r="H696" s="18">
        <v>0</v>
      </c>
      <c r="I696" s="18">
        <v>0</v>
      </c>
      <c r="J696" s="18">
        <v>0</v>
      </c>
      <c r="K696" s="18">
        <f>VLOOKUP(F696,'[1]2012'!$E$418:$H$815,3,FALSE)</f>
        <v>0</v>
      </c>
      <c r="L696" s="18">
        <f>VLOOKUP(F696,'[1]2013'!$F$419:$H$824,3,FALSE)</f>
        <v>0</v>
      </c>
      <c r="M696" s="18">
        <f>VLOOKUP(F696,'[1]2014'!$F$417:$K$819,6,FALSE)</f>
        <v>0</v>
      </c>
      <c r="N696" s="23">
        <f>VLOOKUP(F696,'[1]2015-2016'!$F$421:$J$826,5,FALSE)</f>
        <v>0</v>
      </c>
      <c r="O696" s="15">
        <f>VLOOKUP(F696,'[1]2015-2016'!$F$420:$M$825,8,FALSE)</f>
        <v>0</v>
      </c>
      <c r="T696" s="32">
        <v>0</v>
      </c>
      <c r="U696" s="1">
        <f t="shared" si="170"/>
        <v>0</v>
      </c>
      <c r="V696" s="33">
        <v>0</v>
      </c>
      <c r="W696" s="1">
        <f t="shared" si="171"/>
        <v>0</v>
      </c>
    </row>
    <row r="697" spans="1:23" outlineLevel="4">
      <c r="A697" s="1" t="e">
        <f t="shared" si="169"/>
        <v>#REF!</v>
      </c>
      <c r="B697" s="16"/>
      <c r="C697" s="17"/>
      <c r="D697" s="17"/>
      <c r="E697" s="18"/>
      <c r="F697" s="31" t="s">
        <v>1283</v>
      </c>
      <c r="G697" s="35" t="s">
        <v>724</v>
      </c>
      <c r="H697" s="18">
        <v>0</v>
      </c>
      <c r="I697" s="18">
        <v>0</v>
      </c>
      <c r="J697" s="18">
        <v>0</v>
      </c>
      <c r="K697" s="18">
        <f>VLOOKUP(F697,'[1]2012'!$E$418:$H$815,3,FALSE)</f>
        <v>0</v>
      </c>
      <c r="L697" s="18">
        <f>VLOOKUP(F697,'[1]2013'!$F$419:$H$824,3,FALSE)</f>
        <v>0</v>
      </c>
      <c r="M697" s="18">
        <f>VLOOKUP(F697,'[1]2014'!$F$417:$K$819,6,FALSE)</f>
        <v>0</v>
      </c>
      <c r="N697" s="23">
        <f>VLOOKUP(F697,'[1]2015-2016'!$F$421:$J$826,5,FALSE)</f>
        <v>0</v>
      </c>
      <c r="O697" s="15">
        <f>VLOOKUP(F697,'[1]2015-2016'!$F$420:$M$825,8,FALSE)</f>
        <v>0</v>
      </c>
      <c r="T697" s="32">
        <v>0</v>
      </c>
      <c r="U697" s="1">
        <f t="shared" si="170"/>
        <v>0</v>
      </c>
      <c r="V697" s="33">
        <v>0</v>
      </c>
      <c r="W697" s="1">
        <f t="shared" si="171"/>
        <v>0</v>
      </c>
    </row>
    <row r="698" spans="1:23" outlineLevel="4">
      <c r="A698" s="1" t="e">
        <f t="shared" si="169"/>
        <v>#REF!</v>
      </c>
      <c r="B698" s="16"/>
      <c r="C698" s="17"/>
      <c r="D698" s="17"/>
      <c r="E698" s="18"/>
      <c r="F698" s="31" t="s">
        <v>1283</v>
      </c>
      <c r="G698" s="35" t="s">
        <v>1284</v>
      </c>
      <c r="H698" s="18">
        <v>0</v>
      </c>
      <c r="I698" s="18">
        <v>0</v>
      </c>
      <c r="J698" s="18">
        <v>0</v>
      </c>
      <c r="K698" s="18">
        <f>VLOOKUP(F698,'[1]2012'!$E$418:$H$815,3,FALSE)</f>
        <v>0</v>
      </c>
      <c r="L698" s="18">
        <f>VLOOKUP(F698,'[1]2013'!$F$419:$H$824,3,FALSE)</f>
        <v>0</v>
      </c>
      <c r="M698" s="18">
        <f>VLOOKUP(F698,'[1]2014'!$F$417:$K$819,6,FALSE)</f>
        <v>0</v>
      </c>
      <c r="N698" s="23">
        <f>VLOOKUP(F698,'[1]2015-2016'!$F$421:$J$826,5,FALSE)</f>
        <v>0</v>
      </c>
      <c r="O698" s="15">
        <f>VLOOKUP(F698,'[1]2015-2016'!$F$420:$M$825,8,FALSE)</f>
        <v>0</v>
      </c>
      <c r="T698" s="32">
        <v>0</v>
      </c>
      <c r="U698" s="1">
        <f t="shared" si="170"/>
        <v>0</v>
      </c>
      <c r="V698" s="33">
        <v>0</v>
      </c>
      <c r="W698" s="1">
        <f t="shared" si="171"/>
        <v>0</v>
      </c>
    </row>
    <row r="699" spans="1:23" outlineLevel="4">
      <c r="A699" s="1" t="e">
        <f t="shared" si="169"/>
        <v>#REF!</v>
      </c>
      <c r="B699" s="16"/>
      <c r="C699" s="17"/>
      <c r="D699" s="17"/>
      <c r="E699" s="18"/>
      <c r="F699" s="31" t="s">
        <v>1283</v>
      </c>
      <c r="G699" s="35" t="s">
        <v>726</v>
      </c>
      <c r="H699" s="18">
        <v>0</v>
      </c>
      <c r="I699" s="18">
        <v>0</v>
      </c>
      <c r="J699" s="18">
        <v>0</v>
      </c>
      <c r="K699" s="18">
        <f>VLOOKUP(F699,'[1]2012'!$E$418:$H$815,3,FALSE)</f>
        <v>0</v>
      </c>
      <c r="L699" s="18">
        <f>VLOOKUP(F699,'[1]2013'!$F$419:$H$824,3,FALSE)</f>
        <v>0</v>
      </c>
      <c r="M699" s="18">
        <f>VLOOKUP(F699,'[1]2014'!$F$417:$K$819,6,FALSE)</f>
        <v>0</v>
      </c>
      <c r="N699" s="23">
        <f>VLOOKUP(F699,'[1]2015-2016'!$F$421:$J$826,5,FALSE)</f>
        <v>0</v>
      </c>
      <c r="O699" s="15">
        <f>VLOOKUP(F699,'[1]2015-2016'!$F$420:$M$825,8,FALSE)</f>
        <v>0</v>
      </c>
      <c r="T699" s="32">
        <v>0</v>
      </c>
      <c r="U699" s="1">
        <f t="shared" si="170"/>
        <v>0</v>
      </c>
      <c r="V699" s="33">
        <v>0</v>
      </c>
      <c r="W699" s="1">
        <f t="shared" si="171"/>
        <v>0</v>
      </c>
    </row>
    <row r="700" spans="1:23" outlineLevel="4">
      <c r="A700" s="1" t="e">
        <f t="shared" si="169"/>
        <v>#REF!</v>
      </c>
      <c r="B700" s="16"/>
      <c r="C700" s="17"/>
      <c r="D700" s="17"/>
      <c r="E700" s="18"/>
      <c r="F700" s="31" t="s">
        <v>1285</v>
      </c>
      <c r="G700" s="35" t="s">
        <v>1286</v>
      </c>
      <c r="H700" s="18">
        <v>139627</v>
      </c>
      <c r="I700" s="18">
        <v>0</v>
      </c>
      <c r="J700" s="18">
        <v>0</v>
      </c>
      <c r="K700" s="18">
        <f>VLOOKUP(F700,'[1]2012'!$E$418:$H$815,3,FALSE)</f>
        <v>0</v>
      </c>
      <c r="L700" s="18">
        <f>VLOOKUP(F700,'[1]2013'!$F$419:$H$824,3,FALSE)</f>
        <v>0</v>
      </c>
      <c r="M700" s="18">
        <f>VLOOKUP(F700,'[1]2014'!$F$417:$K$819,6,FALSE)</f>
        <v>0</v>
      </c>
      <c r="N700" s="23">
        <f>VLOOKUP(F700,'[1]2015-2016'!$F$421:$J$826,5,FALSE)</f>
        <v>0</v>
      </c>
      <c r="O700" s="15">
        <f>VLOOKUP(F700,'[1]2015-2016'!$F$420:$M$825,8,FALSE)</f>
        <v>0</v>
      </c>
      <c r="T700" s="32">
        <v>0</v>
      </c>
      <c r="U700" s="1">
        <f t="shared" si="170"/>
        <v>0</v>
      </c>
      <c r="V700" s="33">
        <v>0</v>
      </c>
      <c r="W700" s="1">
        <f t="shared" si="171"/>
        <v>0</v>
      </c>
    </row>
    <row r="701" spans="1:23" outlineLevel="4">
      <c r="A701" s="1" t="e">
        <f t="shared" si="169"/>
        <v>#REF!</v>
      </c>
      <c r="B701" s="16"/>
      <c r="C701" s="17"/>
      <c r="D701" s="17"/>
      <c r="E701" s="18"/>
      <c r="F701" s="31" t="s">
        <v>1287</v>
      </c>
      <c r="G701" s="35" t="s">
        <v>1288</v>
      </c>
      <c r="H701" s="18">
        <v>0</v>
      </c>
      <c r="I701" s="18">
        <v>0</v>
      </c>
      <c r="J701" s="18">
        <v>0</v>
      </c>
      <c r="K701" s="18">
        <f>VLOOKUP(F701,'[1]2012'!$E$418:$H$815,3,FALSE)</f>
        <v>0</v>
      </c>
      <c r="L701" s="18">
        <f>VLOOKUP(F701,'[1]2013'!$F$419:$H$824,3,FALSE)</f>
        <v>0</v>
      </c>
      <c r="M701" s="18">
        <f>VLOOKUP(F701,'[1]2014'!$F$417:$K$819,6,FALSE)</f>
        <v>0</v>
      </c>
      <c r="N701" s="23">
        <f>VLOOKUP(F701,'[1]2015-2016'!$F$421:$J$826,5,FALSE)</f>
        <v>0</v>
      </c>
      <c r="O701" s="15">
        <f>VLOOKUP(F701,'[1]2015-2016'!$F$420:$M$825,8,FALSE)</f>
        <v>0</v>
      </c>
      <c r="T701" s="32">
        <v>0</v>
      </c>
      <c r="U701" s="1">
        <f t="shared" si="170"/>
        <v>0</v>
      </c>
      <c r="V701" s="33">
        <v>0</v>
      </c>
      <c r="W701" s="1">
        <f t="shared" si="171"/>
        <v>0</v>
      </c>
    </row>
    <row r="702" spans="1:23" outlineLevel="4">
      <c r="A702" s="1" t="e">
        <f t="shared" si="169"/>
        <v>#REF!</v>
      </c>
      <c r="B702" s="16"/>
      <c r="C702" s="17"/>
      <c r="D702" s="17"/>
      <c r="E702" s="18"/>
      <c r="F702" s="48"/>
      <c r="G702" s="35" t="s">
        <v>1289</v>
      </c>
      <c r="H702" s="18">
        <v>0</v>
      </c>
      <c r="I702" s="18">
        <v>0</v>
      </c>
      <c r="J702" s="18">
        <v>0</v>
      </c>
      <c r="K702" s="18">
        <v>0</v>
      </c>
      <c r="L702" s="18">
        <v>0</v>
      </c>
      <c r="M702" s="18">
        <v>0</v>
      </c>
      <c r="N702" s="23">
        <v>0</v>
      </c>
      <c r="O702" s="15">
        <v>0</v>
      </c>
      <c r="T702" s="32" t="e">
        <f>VLOOKUP(R702,#REF!,6,FALSE)</f>
        <v>#REF!</v>
      </c>
      <c r="U702" s="1" t="e">
        <f t="shared" si="170"/>
        <v>#REF!</v>
      </c>
      <c r="V702" s="33">
        <v>0</v>
      </c>
      <c r="W702" s="1">
        <f t="shared" si="171"/>
        <v>0</v>
      </c>
    </row>
    <row r="703" spans="1:23" outlineLevel="4">
      <c r="A703" s="1" t="e">
        <f t="shared" si="169"/>
        <v>#REF!</v>
      </c>
      <c r="B703" s="16"/>
      <c r="C703" s="17"/>
      <c r="D703" s="17"/>
      <c r="E703" s="18"/>
      <c r="F703" s="48"/>
      <c r="G703" s="35" t="s">
        <v>1290</v>
      </c>
      <c r="H703" s="18">
        <v>0</v>
      </c>
      <c r="I703" s="18">
        <v>0</v>
      </c>
      <c r="J703" s="18">
        <v>0</v>
      </c>
      <c r="K703" s="18">
        <v>0</v>
      </c>
      <c r="L703" s="18">
        <v>0</v>
      </c>
      <c r="M703" s="18">
        <v>0</v>
      </c>
      <c r="N703" s="23">
        <v>0</v>
      </c>
      <c r="O703" s="15">
        <v>0</v>
      </c>
      <c r="T703" s="32" t="e">
        <f>VLOOKUP(R703,#REF!,6,FALSE)</f>
        <v>#REF!</v>
      </c>
      <c r="U703" s="1" t="e">
        <f t="shared" si="170"/>
        <v>#REF!</v>
      </c>
      <c r="V703" s="33">
        <v>0</v>
      </c>
      <c r="W703" s="1">
        <f t="shared" si="171"/>
        <v>0</v>
      </c>
    </row>
    <row r="704" spans="1:23" outlineLevel="3">
      <c r="A704" s="1" t="e">
        <f t="shared" si="169"/>
        <v>#REF!</v>
      </c>
      <c r="B704" s="16"/>
      <c r="C704" s="17"/>
      <c r="D704" s="17"/>
      <c r="E704" s="18"/>
      <c r="F704" s="48"/>
      <c r="G704" s="41"/>
      <c r="H704" s="18"/>
      <c r="I704" s="18"/>
      <c r="J704" s="18"/>
      <c r="K704" s="18"/>
      <c r="L704" s="18"/>
      <c r="M704" s="18"/>
      <c r="N704" s="23"/>
      <c r="O704" s="15"/>
      <c r="T704" s="32"/>
      <c r="U704" s="1">
        <f t="shared" si="170"/>
        <v>0</v>
      </c>
      <c r="V704" s="33"/>
      <c r="W704" s="1">
        <f t="shared" si="171"/>
        <v>0</v>
      </c>
    </row>
    <row r="705" spans="1:23">
      <c r="A705" s="1" t="e">
        <f t="shared" si="169"/>
        <v>#REF!</v>
      </c>
      <c r="B705" s="24" t="s">
        <v>359</v>
      </c>
      <c r="C705" s="85" t="s">
        <v>360</v>
      </c>
      <c r="D705" s="17"/>
      <c r="E705" s="136"/>
      <c r="F705" s="136"/>
      <c r="G705" s="53"/>
      <c r="H705" s="19">
        <f t="shared" ref="H705" si="174">SUM(H706+H708+H736+H737+H738)</f>
        <v>586788.72967370448</v>
      </c>
      <c r="I705" s="19">
        <f t="shared" ref="I705:O705" si="175">SUM(I706+I708+I736+I737+I738)</f>
        <v>267633</v>
      </c>
      <c r="J705" s="19">
        <f t="shared" si="175"/>
        <v>291494</v>
      </c>
      <c r="K705" s="19">
        <f t="shared" si="175"/>
        <v>276833</v>
      </c>
      <c r="L705" s="19">
        <f t="shared" si="175"/>
        <v>292102</v>
      </c>
      <c r="M705" s="19">
        <f t="shared" si="175"/>
        <v>310613</v>
      </c>
      <c r="N705" s="19">
        <f t="shared" si="175"/>
        <v>660878</v>
      </c>
      <c r="O705" s="26">
        <f t="shared" si="175"/>
        <v>686000.50800000003</v>
      </c>
      <c r="T705" s="75" t="e">
        <f>+SUM(T706,T708,T736:T738)</f>
        <v>#REF!</v>
      </c>
      <c r="U705" s="1" t="e">
        <f t="shared" si="170"/>
        <v>#REF!</v>
      </c>
      <c r="V705" s="76">
        <f t="shared" ref="V705" si="176">+SUM(V706,V708,V736:V738)</f>
        <v>110502752.80000001</v>
      </c>
      <c r="W705" s="1">
        <f t="shared" si="171"/>
        <v>110502.75280000002</v>
      </c>
    </row>
    <row r="706" spans="1:23" outlineLevel="1">
      <c r="A706" s="1" t="e">
        <f t="shared" si="169"/>
        <v>#REF!</v>
      </c>
      <c r="B706" s="16"/>
      <c r="C706" s="31" t="s">
        <v>361</v>
      </c>
      <c r="D706" s="17" t="s">
        <v>1291</v>
      </c>
      <c r="E706" s="17"/>
      <c r="F706" s="18"/>
      <c r="G706" s="53"/>
      <c r="H706" s="18">
        <f t="shared" ref="H706:O706" si="177">SUM(H707)</f>
        <v>0</v>
      </c>
      <c r="I706" s="18">
        <f t="shared" si="177"/>
        <v>0</v>
      </c>
      <c r="J706" s="18">
        <f t="shared" si="177"/>
        <v>0</v>
      </c>
      <c r="K706" s="18">
        <f t="shared" si="177"/>
        <v>0</v>
      </c>
      <c r="L706" s="18">
        <f t="shared" si="177"/>
        <v>0</v>
      </c>
      <c r="M706" s="18">
        <f t="shared" si="177"/>
        <v>0</v>
      </c>
      <c r="N706" s="18">
        <f t="shared" si="177"/>
        <v>0</v>
      </c>
      <c r="O706" s="45">
        <f t="shared" si="177"/>
        <v>0</v>
      </c>
      <c r="T706" s="39">
        <f>+T707</f>
        <v>0</v>
      </c>
      <c r="U706" s="1">
        <f t="shared" si="170"/>
        <v>0</v>
      </c>
      <c r="V706" s="40">
        <f t="shared" ref="V706" si="178">+V707</f>
        <v>0</v>
      </c>
      <c r="W706" s="1">
        <f t="shared" si="171"/>
        <v>0</v>
      </c>
    </row>
    <row r="707" spans="1:23" outlineLevel="5">
      <c r="A707" s="1" t="e">
        <f t="shared" si="169"/>
        <v>#REF!</v>
      </c>
      <c r="B707" s="16"/>
      <c r="C707" s="17"/>
      <c r="D707" s="17"/>
      <c r="E707" s="18"/>
      <c r="F707" s="31" t="s">
        <v>1292</v>
      </c>
      <c r="G707" s="43" t="s">
        <v>1293</v>
      </c>
      <c r="H707" s="18">
        <f>VLOOKUP(F707,'[1]2009'!$E$377:$G$725,3,FALSE)</f>
        <v>0</v>
      </c>
      <c r="I707" s="18">
        <v>0</v>
      </c>
      <c r="J707" s="18">
        <v>0</v>
      </c>
      <c r="K707" s="18">
        <v>0</v>
      </c>
      <c r="L707" s="18">
        <v>0</v>
      </c>
      <c r="M707" s="18">
        <v>0</v>
      </c>
      <c r="N707" s="23">
        <v>0</v>
      </c>
      <c r="O707" s="15">
        <v>0</v>
      </c>
      <c r="T707" s="32">
        <v>0</v>
      </c>
      <c r="U707" s="1">
        <f t="shared" si="170"/>
        <v>0</v>
      </c>
      <c r="V707" s="33">
        <v>0</v>
      </c>
      <c r="W707" s="1">
        <f t="shared" si="171"/>
        <v>0</v>
      </c>
    </row>
    <row r="708" spans="1:23" outlineLevel="1">
      <c r="A708" s="1" t="e">
        <f t="shared" si="169"/>
        <v>#REF!</v>
      </c>
      <c r="B708" s="16"/>
      <c r="C708" s="31" t="s">
        <v>377</v>
      </c>
      <c r="D708" s="17" t="s">
        <v>1294</v>
      </c>
      <c r="E708" s="17"/>
      <c r="F708" s="18"/>
      <c r="G708" s="53"/>
      <c r="H708" s="18">
        <f t="shared" ref="H708" si="179">SUM(H709+H726)</f>
        <v>225996.81115930903</v>
      </c>
      <c r="I708" s="18">
        <f t="shared" ref="I708:O708" si="180">SUM(I709+I726)</f>
        <v>267633</v>
      </c>
      <c r="J708" s="18">
        <f t="shared" si="180"/>
        <v>291494</v>
      </c>
      <c r="K708" s="18">
        <f t="shared" si="180"/>
        <v>276833</v>
      </c>
      <c r="L708" s="18">
        <f t="shared" si="180"/>
        <v>292102</v>
      </c>
      <c r="M708" s="18">
        <f t="shared" si="180"/>
        <v>295720</v>
      </c>
      <c r="N708" s="18">
        <f t="shared" si="180"/>
        <v>585878</v>
      </c>
      <c r="O708" s="45">
        <f t="shared" si="180"/>
        <v>608150.50800000003</v>
      </c>
      <c r="T708" s="32" t="e">
        <f>+SUM(T709,T726)</f>
        <v>#REF!</v>
      </c>
      <c r="U708" s="1" t="e">
        <f t="shared" si="170"/>
        <v>#REF!</v>
      </c>
      <c r="V708" s="33">
        <f t="shared" ref="V708" si="181">+SUM(V709,V726)</f>
        <v>73002752.800000012</v>
      </c>
      <c r="W708" s="1">
        <f t="shared" si="171"/>
        <v>73002.752800000017</v>
      </c>
    </row>
    <row r="709" spans="1:23" outlineLevel="3">
      <c r="A709" s="1" t="e">
        <f t="shared" si="169"/>
        <v>#REF!</v>
      </c>
      <c r="B709" s="16"/>
      <c r="C709" s="17"/>
      <c r="D709" s="17"/>
      <c r="E709" s="35" t="s">
        <v>1295</v>
      </c>
      <c r="F709" s="17"/>
      <c r="G709" s="36"/>
      <c r="H709" s="18">
        <f t="shared" ref="H709" si="182">SUM(H710:H725)</f>
        <v>225996.81115930903</v>
      </c>
      <c r="I709" s="18">
        <f t="shared" ref="I709:O709" si="183">SUM(I710:I725)</f>
        <v>267633</v>
      </c>
      <c r="J709" s="18">
        <f t="shared" si="183"/>
        <v>291494</v>
      </c>
      <c r="K709" s="18">
        <f t="shared" si="183"/>
        <v>276833</v>
      </c>
      <c r="L709" s="18">
        <f t="shared" si="183"/>
        <v>292102</v>
      </c>
      <c r="M709" s="18">
        <f t="shared" si="183"/>
        <v>295720</v>
      </c>
      <c r="N709" s="18">
        <f t="shared" si="183"/>
        <v>585878</v>
      </c>
      <c r="O709" s="45">
        <f t="shared" si="183"/>
        <v>608150.50800000003</v>
      </c>
      <c r="T709" s="32" t="e">
        <f>SUM(T710:T725)</f>
        <v>#REF!</v>
      </c>
      <c r="U709" s="1" t="e">
        <f t="shared" si="170"/>
        <v>#REF!</v>
      </c>
      <c r="V709" s="33">
        <f t="shared" ref="V709" si="184">SUM(V710:V725)</f>
        <v>73002752.800000012</v>
      </c>
      <c r="W709" s="1">
        <f t="shared" si="171"/>
        <v>73002.752800000017</v>
      </c>
    </row>
    <row r="710" spans="1:23" outlineLevel="5">
      <c r="A710" s="1" t="e">
        <f t="shared" si="169"/>
        <v>#REF!</v>
      </c>
      <c r="B710" s="16"/>
      <c r="C710" s="17"/>
      <c r="D710" s="17"/>
      <c r="E710" s="46"/>
      <c r="F710" s="31" t="s">
        <v>1296</v>
      </c>
      <c r="G710" s="35" t="s">
        <v>1297</v>
      </c>
      <c r="H710" s="18">
        <f>VLOOKUP(F710,'[1]2009'!$E$377:$G$725,3,FALSE)</f>
        <v>0</v>
      </c>
      <c r="I710" s="18">
        <v>0</v>
      </c>
      <c r="J710" s="18">
        <v>0</v>
      </c>
      <c r="K710" s="18">
        <v>0</v>
      </c>
      <c r="L710" s="18">
        <v>0</v>
      </c>
      <c r="M710" s="18">
        <v>0</v>
      </c>
      <c r="N710" s="23">
        <v>0</v>
      </c>
      <c r="O710" s="15">
        <v>0</v>
      </c>
      <c r="T710" s="32">
        <v>0</v>
      </c>
      <c r="U710" s="1">
        <f t="shared" si="170"/>
        <v>0</v>
      </c>
      <c r="V710" s="33">
        <v>0</v>
      </c>
      <c r="W710" s="1">
        <f t="shared" si="171"/>
        <v>0</v>
      </c>
    </row>
    <row r="711" spans="1:23" outlineLevel="4">
      <c r="A711" s="1" t="e">
        <f t="shared" si="169"/>
        <v>#REF!</v>
      </c>
      <c r="B711" s="16"/>
      <c r="C711" s="17"/>
      <c r="D711" s="17"/>
      <c r="E711" s="46"/>
      <c r="F711" s="31" t="s">
        <v>1298</v>
      </c>
      <c r="G711" s="35" t="s">
        <v>1299</v>
      </c>
      <c r="H711" s="18">
        <f>VLOOKUP(F711,'[1]2009'!$E$377:$G$725,3,FALSE)</f>
        <v>0</v>
      </c>
      <c r="I711" s="18">
        <f>VLOOKUP(F711,'[1]2010'!$E$396:$G$776,3,FALSE)</f>
        <v>0</v>
      </c>
      <c r="J711" s="18">
        <f>VLOOKUP(F711,'[1]2011'!$F$393:$H$771,3,FALSE)</f>
        <v>0</v>
      </c>
      <c r="K711" s="18">
        <f>VLOOKUP(F711,'[1]2012'!$E$418:$H$815,3,FALSE)</f>
        <v>0</v>
      </c>
      <c r="L711" s="18">
        <f>VLOOKUP(F711,'[1]2013'!$F$419:$H$824,3,FALSE)</f>
        <v>263221</v>
      </c>
      <c r="M711" s="18">
        <f>VLOOKUP(F711,'[1]2014'!$F$417:$K$819,6,FALSE)</f>
        <v>0</v>
      </c>
      <c r="N711" s="23">
        <f>VLOOKUP(F711,'[1]2015-2016'!$F$421:$J$826,5,FALSE)</f>
        <v>0</v>
      </c>
      <c r="O711" s="15">
        <f>VLOOKUP(F711,'[1]2015-2016'!$F$420:$M$825,8,FALSE)</f>
        <v>0</v>
      </c>
      <c r="T711" s="32" t="e">
        <f>VLOOKUP(R711,#REF!,6,FALSE)</f>
        <v>#REF!</v>
      </c>
      <c r="U711" s="1" t="e">
        <f t="shared" si="170"/>
        <v>#REF!</v>
      </c>
      <c r="V711" s="33">
        <f t="shared" ref="V711:V713" si="185">AG711</f>
        <v>0</v>
      </c>
      <c r="W711" s="1">
        <f t="shared" si="171"/>
        <v>0</v>
      </c>
    </row>
    <row r="712" spans="1:23" outlineLevel="4">
      <c r="A712" s="1" t="e">
        <f t="shared" si="169"/>
        <v>#REF!</v>
      </c>
      <c r="B712" s="16"/>
      <c r="C712" s="17"/>
      <c r="D712" s="17"/>
      <c r="E712" s="46"/>
      <c r="F712" s="31" t="s">
        <v>1300</v>
      </c>
      <c r="G712" s="35" t="s">
        <v>1301</v>
      </c>
      <c r="H712" s="18">
        <v>0</v>
      </c>
      <c r="I712" s="18">
        <v>0</v>
      </c>
      <c r="J712" s="18">
        <v>0</v>
      </c>
      <c r="K712" s="18">
        <f>VLOOKUP(F712,'[1]2012'!$E$418:$H$815,3,FALSE)</f>
        <v>0</v>
      </c>
      <c r="L712" s="18">
        <f>VLOOKUP(F712,'[1]2013'!$F$419:$H$824,3,FALSE)</f>
        <v>0</v>
      </c>
      <c r="M712" s="18">
        <f>VLOOKUP(F712,'[1]2014'!$F$417:$K$819,6,FALSE)</f>
        <v>0</v>
      </c>
      <c r="N712" s="23">
        <f>VLOOKUP(F712,'[1]2015-2016'!$F$421:$J$826,5,FALSE)</f>
        <v>0</v>
      </c>
      <c r="O712" s="15">
        <f>VLOOKUP(F712,'[1]2015-2016'!$F$420:$M$825,8,FALSE)</f>
        <v>0</v>
      </c>
      <c r="T712" s="32" t="e">
        <f>VLOOKUP(R712,#REF!,6,FALSE)</f>
        <v>#REF!</v>
      </c>
      <c r="U712" s="1" t="e">
        <f t="shared" si="170"/>
        <v>#REF!</v>
      </c>
      <c r="V712" s="33">
        <f t="shared" si="185"/>
        <v>0</v>
      </c>
      <c r="W712" s="1">
        <f t="shared" si="171"/>
        <v>0</v>
      </c>
    </row>
    <row r="713" spans="1:23" outlineLevel="4">
      <c r="A713" s="1" t="e">
        <f t="shared" ref="A713:A776" si="186">+A712+1</f>
        <v>#REF!</v>
      </c>
      <c r="B713" s="16"/>
      <c r="C713" s="17"/>
      <c r="D713" s="17"/>
      <c r="E713" s="46"/>
      <c r="F713" s="31" t="s">
        <v>1302</v>
      </c>
      <c r="G713" s="35" t="s">
        <v>1303</v>
      </c>
      <c r="H713" s="18">
        <f>VLOOKUP(F713,'[1]2009'!$E$377:$G$725,3,FALSE)</f>
        <v>0</v>
      </c>
      <c r="I713" s="18">
        <f>VLOOKUP(F713,'[1]2010'!$E$396:$G$776,3,FALSE)</f>
        <v>0</v>
      </c>
      <c r="J713" s="18">
        <f>VLOOKUP(F713,'[1]2011'!$F$393:$H$771,3,FALSE)</f>
        <v>0</v>
      </c>
      <c r="K713" s="18">
        <f>VLOOKUP(F713,'[1]2012'!$E$418:$H$815,3,FALSE)</f>
        <v>0</v>
      </c>
      <c r="L713" s="18">
        <f>VLOOKUP(F713,'[1]2013'!$F$419:$H$824,3,FALSE)</f>
        <v>0</v>
      </c>
      <c r="M713" s="18">
        <f>VLOOKUP(F713,'[1]2014'!$F$417:$K$819,6,FALSE)</f>
        <v>0</v>
      </c>
      <c r="N713" s="23">
        <f>VLOOKUP(F713,'[1]2015-2016'!$F$421:$J$826,5,FALSE)</f>
        <v>0</v>
      </c>
      <c r="O713" s="15">
        <f>VLOOKUP(F713,'[1]2015-2016'!$F$420:$M$825,8,FALSE)</f>
        <v>0</v>
      </c>
      <c r="T713" s="32" t="e">
        <f>VLOOKUP(R713,#REF!,6,FALSE)</f>
        <v>#REF!</v>
      </c>
      <c r="U713" s="1" t="e">
        <f t="shared" si="170"/>
        <v>#REF!</v>
      </c>
      <c r="V713" s="33">
        <f t="shared" si="185"/>
        <v>0</v>
      </c>
      <c r="W713" s="1">
        <f t="shared" si="171"/>
        <v>0</v>
      </c>
    </row>
    <row r="714" spans="1:23" outlineLevel="4">
      <c r="A714" s="1" t="e">
        <f t="shared" si="186"/>
        <v>#REF!</v>
      </c>
      <c r="B714" s="16"/>
      <c r="C714" s="17"/>
      <c r="D714" s="17"/>
      <c r="E714" s="46"/>
      <c r="F714" s="31" t="s">
        <v>1304</v>
      </c>
      <c r="G714" s="35" t="s">
        <v>1305</v>
      </c>
      <c r="H714" s="18">
        <f>VLOOKUP(F714,'[1]2009'!$E$377:$G$725,3,FALSE)</f>
        <v>0</v>
      </c>
      <c r="I714" s="18">
        <f>VLOOKUP(F714,'[1]2010'!$E$396:$G$776,3,FALSE)</f>
        <v>0</v>
      </c>
      <c r="J714" s="18">
        <f>VLOOKUP(F714,'[1]2011'!$F$393:$H$771,3,FALSE)</f>
        <v>0</v>
      </c>
      <c r="K714" s="18">
        <f>VLOOKUP(F714,'[1]2012'!$E$418:$H$815,3,FALSE)</f>
        <v>0</v>
      </c>
      <c r="L714" s="18">
        <f>VLOOKUP(F714,'[1]2013'!$F$419:$H$824,3,FALSE)</f>
        <v>0</v>
      </c>
      <c r="M714" s="18">
        <f>VLOOKUP(F714,'[1]2014'!$F$417:$K$819,6,FALSE)</f>
        <v>0</v>
      </c>
      <c r="N714" s="23">
        <f>VLOOKUP(F714,'[1]2015-2016'!$F$421:$J$826,5,FALSE)</f>
        <v>0</v>
      </c>
      <c r="O714" s="15">
        <f>VLOOKUP(F714,'[1]2015-2016'!$F$420:$M$825,8,FALSE)</f>
        <v>0</v>
      </c>
      <c r="T714" s="32">
        <v>0</v>
      </c>
      <c r="U714" s="1">
        <f t="shared" si="170"/>
        <v>0</v>
      </c>
      <c r="V714" s="33">
        <v>0</v>
      </c>
      <c r="W714" s="1">
        <f t="shared" si="171"/>
        <v>0</v>
      </c>
    </row>
    <row r="715" spans="1:23" outlineLevel="4">
      <c r="A715" s="1" t="e">
        <f t="shared" si="186"/>
        <v>#REF!</v>
      </c>
      <c r="B715" s="16"/>
      <c r="C715" s="17"/>
      <c r="D715" s="17"/>
      <c r="E715" s="46"/>
      <c r="F715" s="31" t="s">
        <v>1306</v>
      </c>
      <c r="G715" s="35" t="s">
        <v>1307</v>
      </c>
      <c r="H715" s="18">
        <f>VLOOKUP(F715,'[1]2009'!$E$377:$G$725,3,FALSE)</f>
        <v>0</v>
      </c>
      <c r="I715" s="18">
        <f>VLOOKUP(F715,'[1]2010'!$E$396:$G$776,3,FALSE)</f>
        <v>0</v>
      </c>
      <c r="J715" s="18">
        <f>VLOOKUP(F715,'[1]2011'!$F$393:$H$771,3,FALSE)</f>
        <v>0</v>
      </c>
      <c r="K715" s="18">
        <f>VLOOKUP(F715,'[1]2012'!$E$418:$H$815,3,FALSE)</f>
        <v>0</v>
      </c>
      <c r="L715" s="18">
        <f>VLOOKUP(F715,'[1]2013'!$F$419:$H$824,3,FALSE)</f>
        <v>0</v>
      </c>
      <c r="M715" s="18">
        <f>VLOOKUP(F715,'[1]2014'!$F$417:$K$819,6,FALSE)</f>
        <v>0</v>
      </c>
      <c r="N715" s="23">
        <f>VLOOKUP(F715,'[1]2015-2016'!$F$421:$J$826,5,FALSE)</f>
        <v>0</v>
      </c>
      <c r="O715" s="15">
        <f>VLOOKUP(F715,'[1]2015-2016'!$F$420:$M$825,8,FALSE)</f>
        <v>0</v>
      </c>
      <c r="T715" s="32">
        <v>0</v>
      </c>
      <c r="U715" s="1">
        <f t="shared" ref="U715:U778" si="187">T715/1000</f>
        <v>0</v>
      </c>
      <c r="V715" s="33">
        <v>0</v>
      </c>
      <c r="W715" s="1">
        <f t="shared" ref="W715:W778" si="188">V715/1000</f>
        <v>0</v>
      </c>
    </row>
    <row r="716" spans="1:23" outlineLevel="4">
      <c r="A716" s="1" t="e">
        <f t="shared" si="186"/>
        <v>#REF!</v>
      </c>
      <c r="B716" s="16"/>
      <c r="C716" s="17"/>
      <c r="D716" s="17"/>
      <c r="E716" s="18"/>
      <c r="F716" s="31" t="s">
        <v>1308</v>
      </c>
      <c r="G716" s="35" t="s">
        <v>1309</v>
      </c>
      <c r="H716" s="18">
        <f>VLOOKUP(F716,'[1]2009'!$E$377:$G$725,3,FALSE)</f>
        <v>0</v>
      </c>
      <c r="I716" s="18">
        <f>VLOOKUP(F716,'[1]2010'!$E$396:$G$776,3,FALSE)</f>
        <v>14044</v>
      </c>
      <c r="J716" s="18">
        <f>VLOOKUP(F716,'[1]2011'!$F$393:$H$771,3,FALSE)</f>
        <v>17359</v>
      </c>
      <c r="K716" s="18">
        <f>VLOOKUP(F716,'[1]2012'!$E$418:$H$815,3,FALSE)</f>
        <v>22829</v>
      </c>
      <c r="L716" s="18">
        <f>VLOOKUP(F716,'[1]2013'!$F$419:$H$824,3,FALSE)</f>
        <v>27721</v>
      </c>
      <c r="M716" s="18">
        <f>VLOOKUP(F716,'[1]2014'!$F$417:$K$819,6,FALSE)</f>
        <v>23009</v>
      </c>
      <c r="N716" s="23">
        <f>VLOOKUP(F716,'[1]2015-2016'!$F$421:$J$826,5,FALSE)</f>
        <v>3048</v>
      </c>
      <c r="O716" s="15">
        <f>VLOOKUP(F716,'[1]2015-2016'!$F$420:$M$825,8,FALSE)</f>
        <v>3172.9679999999998</v>
      </c>
      <c r="T716" s="32">
        <v>3047524</v>
      </c>
      <c r="U716" s="1">
        <f t="shared" si="187"/>
        <v>3047.5239999999999</v>
      </c>
      <c r="V716" s="33">
        <v>304752.40000000002</v>
      </c>
      <c r="W716" s="1">
        <f t="shared" si="188"/>
        <v>304.75240000000002</v>
      </c>
    </row>
    <row r="717" spans="1:23" outlineLevel="4">
      <c r="A717" s="1" t="e">
        <f t="shared" si="186"/>
        <v>#REF!</v>
      </c>
      <c r="B717" s="16"/>
      <c r="C717" s="17"/>
      <c r="D717" s="17"/>
      <c r="E717" s="18"/>
      <c r="F717" s="31" t="s">
        <v>1310</v>
      </c>
      <c r="G717" s="35" t="s">
        <v>1311</v>
      </c>
      <c r="H717" s="18">
        <v>0</v>
      </c>
      <c r="I717" s="18">
        <v>0</v>
      </c>
      <c r="J717" s="18">
        <v>0</v>
      </c>
      <c r="K717" s="18">
        <v>0</v>
      </c>
      <c r="L717" s="18">
        <v>0</v>
      </c>
      <c r="M717" s="18">
        <f>VLOOKUP(F717,'[1]2014'!$F$417:$K$819,6,FALSE)</f>
        <v>0</v>
      </c>
      <c r="N717" s="23">
        <f>VLOOKUP(F717,'[1]2015-2016'!$F$421:$J$826,5,FALSE)</f>
        <v>0</v>
      </c>
      <c r="O717" s="15">
        <f>VLOOKUP(F717,'[1]2015-2016'!$F$420:$M$825,8,FALSE)</f>
        <v>0</v>
      </c>
      <c r="T717" s="32">
        <v>0</v>
      </c>
      <c r="U717" s="1">
        <f t="shared" si="187"/>
        <v>0</v>
      </c>
      <c r="V717" s="33">
        <v>0</v>
      </c>
      <c r="W717" s="1">
        <f t="shared" si="188"/>
        <v>0</v>
      </c>
    </row>
    <row r="718" spans="1:23" outlineLevel="4">
      <c r="A718" s="1" t="e">
        <f t="shared" si="186"/>
        <v>#REF!</v>
      </c>
      <c r="B718" s="16"/>
      <c r="C718" s="17"/>
      <c r="D718" s="17"/>
      <c r="E718" s="18"/>
      <c r="F718" s="31" t="s">
        <v>1312</v>
      </c>
      <c r="G718" s="35" t="s">
        <v>1313</v>
      </c>
      <c r="H718" s="18">
        <f>VLOOKUP(F718,'[1]2009'!$E$377:$G$725,3,FALSE)</f>
        <v>225996.81115930903</v>
      </c>
      <c r="I718" s="18">
        <f>VLOOKUP(F718,'[1]2010'!$E$396:$G$776,3,FALSE)</f>
        <v>253589</v>
      </c>
      <c r="J718" s="18">
        <f>VLOOKUP(F718,'[1]2011'!$F$393:$H$771,3,FALSE)</f>
        <v>274135</v>
      </c>
      <c r="K718" s="18">
        <f>VLOOKUP(F718,'[1]2012'!$E$418:$H$815,3,FALSE)</f>
        <v>252878</v>
      </c>
      <c r="L718" s="18">
        <f>VLOOKUP(F718,'[1]2013'!$F$419:$H$824,3,FALSE)</f>
        <v>0</v>
      </c>
      <c r="M718" s="18">
        <f>VLOOKUP(F718,'[1]2014'!$F$417:$K$819,6,FALSE)</f>
        <v>272711</v>
      </c>
      <c r="N718" s="23">
        <f>VLOOKUP(F718,'[1]2015-2016'!$F$421:$J$826,5,FALSE)</f>
        <v>582830</v>
      </c>
      <c r="O718" s="15">
        <f>VLOOKUP(F718,'[1]2015-2016'!$F$420:$M$825,8,FALSE)</f>
        <v>604977.54</v>
      </c>
      <c r="T718" s="32">
        <v>538156684</v>
      </c>
      <c r="U718" s="1">
        <f t="shared" si="187"/>
        <v>538156.68400000001</v>
      </c>
      <c r="V718" s="33">
        <v>72698000.400000006</v>
      </c>
      <c r="W718" s="1">
        <f t="shared" si="188"/>
        <v>72698.000400000004</v>
      </c>
    </row>
    <row r="719" spans="1:23" outlineLevel="4">
      <c r="A719" s="1" t="e">
        <f t="shared" si="186"/>
        <v>#REF!</v>
      </c>
      <c r="B719" s="16"/>
      <c r="C719" s="17"/>
      <c r="D719" s="17"/>
      <c r="E719" s="18"/>
      <c r="F719" s="31" t="s">
        <v>1314</v>
      </c>
      <c r="G719" s="35" t="s">
        <v>1315</v>
      </c>
      <c r="H719" s="18">
        <f>VLOOKUP(F719,'[1]2009'!$E$377:$G$725,3,FALSE)</f>
        <v>0</v>
      </c>
      <c r="I719" s="18">
        <f>VLOOKUP(F719,'[1]2010'!$E$396:$G$776,3,FALSE)</f>
        <v>0</v>
      </c>
      <c r="J719" s="18">
        <f>VLOOKUP(F719,'[1]2011'!$F$393:$H$771,3,FALSE)</f>
        <v>0</v>
      </c>
      <c r="K719" s="18">
        <f>VLOOKUP(F719,'[1]2012'!$E$418:$H$815,3,FALSE)</f>
        <v>1126</v>
      </c>
      <c r="L719" s="18">
        <f>VLOOKUP(F719,'[1]2013'!$F$419:$H$824,3,FALSE)</f>
        <v>1160</v>
      </c>
      <c r="M719" s="18">
        <f>VLOOKUP(F719,'[1]2014'!$F$417:$K$819,6,FALSE)</f>
        <v>0</v>
      </c>
      <c r="N719" s="23">
        <f>VLOOKUP(F719,'[1]2015-2016'!$F$421:$J$826,5,FALSE)</f>
        <v>0</v>
      </c>
      <c r="O719" s="15">
        <f>VLOOKUP(F719,'[1]2015-2016'!$F$420:$M$825,8,FALSE)</f>
        <v>0</v>
      </c>
      <c r="T719" s="32">
        <v>0</v>
      </c>
      <c r="U719" s="1">
        <f t="shared" si="187"/>
        <v>0</v>
      </c>
      <c r="V719" s="33">
        <v>0</v>
      </c>
      <c r="W719" s="1">
        <f t="shared" si="188"/>
        <v>0</v>
      </c>
    </row>
    <row r="720" spans="1:23" outlineLevel="4">
      <c r="A720" s="1" t="e">
        <f t="shared" si="186"/>
        <v>#REF!</v>
      </c>
      <c r="B720" s="16"/>
      <c r="C720" s="17"/>
      <c r="D720" s="17"/>
      <c r="E720" s="18"/>
      <c r="F720" s="31" t="s">
        <v>1316</v>
      </c>
      <c r="G720" s="35" t="s">
        <v>1317</v>
      </c>
      <c r="H720" s="18">
        <v>0</v>
      </c>
      <c r="I720" s="18">
        <v>0</v>
      </c>
      <c r="J720" s="18">
        <v>0</v>
      </c>
      <c r="K720" s="18">
        <v>0</v>
      </c>
      <c r="L720" s="18">
        <v>0</v>
      </c>
      <c r="M720" s="18">
        <f>VLOOKUP(F720,'[1]2014'!$F$417:$K$819,6,FALSE)</f>
        <v>0</v>
      </c>
      <c r="N720" s="23">
        <f>VLOOKUP(F720,'[1]2015-2016'!$F$421:$J$826,5,FALSE)</f>
        <v>0</v>
      </c>
      <c r="O720" s="15">
        <f>VLOOKUP(F720,'[1]2015-2016'!$F$420:$M$825,8,FALSE)</f>
        <v>0</v>
      </c>
      <c r="T720" s="32">
        <v>0</v>
      </c>
      <c r="U720" s="1">
        <f t="shared" si="187"/>
        <v>0</v>
      </c>
      <c r="V720" s="33">
        <v>0</v>
      </c>
      <c r="W720" s="1">
        <f t="shared" si="188"/>
        <v>0</v>
      </c>
    </row>
    <row r="721" spans="1:23" outlineLevel="4">
      <c r="A721" s="1" t="e">
        <f t="shared" si="186"/>
        <v>#REF!</v>
      </c>
      <c r="B721" s="16"/>
      <c r="C721" s="17"/>
      <c r="D721" s="17"/>
      <c r="E721" s="18"/>
      <c r="F721" s="31" t="s">
        <v>1318</v>
      </c>
      <c r="G721" s="35" t="s">
        <v>1319</v>
      </c>
      <c r="H721" s="18">
        <f>VLOOKUP(F721,'[1]2009'!$E$377:$G$725,3,FALSE)</f>
        <v>0</v>
      </c>
      <c r="I721" s="18">
        <f>VLOOKUP(F721,'[1]2010'!$E$396:$G$776,3,FALSE)</f>
        <v>0</v>
      </c>
      <c r="J721" s="18">
        <f>VLOOKUP(F721,'[1]2011'!$F$393:$H$771,3,FALSE)</f>
        <v>0</v>
      </c>
      <c r="K721" s="18">
        <f>VLOOKUP(F721,'[1]2012'!$E$418:$H$815,3,FALSE)</f>
        <v>0</v>
      </c>
      <c r="L721" s="18">
        <f>VLOOKUP(F721,'[1]2013'!$F$419:$H$824,3,FALSE)</f>
        <v>0</v>
      </c>
      <c r="M721" s="18">
        <f>VLOOKUP(F721,'[1]2014'!$F$417:$K$819,6,FALSE)</f>
        <v>0</v>
      </c>
      <c r="N721" s="23">
        <f>VLOOKUP(F721,'[1]2015-2016'!$F$421:$J$826,5,FALSE)</f>
        <v>0</v>
      </c>
      <c r="O721" s="15">
        <f>VLOOKUP(F721,'[1]2015-2016'!$F$420:$M$825,8,FALSE)</f>
        <v>0</v>
      </c>
      <c r="T721" s="32">
        <v>0</v>
      </c>
      <c r="U721" s="1">
        <f t="shared" si="187"/>
        <v>0</v>
      </c>
      <c r="V721" s="33">
        <v>0</v>
      </c>
      <c r="W721" s="1">
        <f t="shared" si="188"/>
        <v>0</v>
      </c>
    </row>
    <row r="722" spans="1:23" outlineLevel="4">
      <c r="A722" s="1" t="e">
        <f t="shared" si="186"/>
        <v>#REF!</v>
      </c>
      <c r="B722" s="16"/>
      <c r="C722" s="17"/>
      <c r="D722" s="17"/>
      <c r="E722" s="18"/>
      <c r="F722" s="31" t="s">
        <v>1320</v>
      </c>
      <c r="G722" s="35" t="s">
        <v>1321</v>
      </c>
      <c r="H722" s="18">
        <f>VLOOKUP(F722,'[1]2009'!$E$377:$G$725,3,FALSE)</f>
        <v>0</v>
      </c>
      <c r="I722" s="18">
        <f>VLOOKUP(F722,'[1]2010'!$E$396:$G$776,3,FALSE)</f>
        <v>0</v>
      </c>
      <c r="J722" s="18">
        <f>VLOOKUP(F722,'[1]2011'!$F$393:$H$771,3,FALSE)</f>
        <v>0</v>
      </c>
      <c r="K722" s="18">
        <f>VLOOKUP(F722,'[1]2012'!$E$418:$H$815,3,FALSE)</f>
        <v>0</v>
      </c>
      <c r="L722" s="18">
        <f>VLOOKUP(F722,'[1]2013'!$F$419:$H$824,3,FALSE)</f>
        <v>0</v>
      </c>
      <c r="M722" s="18">
        <f>VLOOKUP(F722,'[1]2014'!$F$417:$K$819,6,FALSE)</f>
        <v>0</v>
      </c>
      <c r="N722" s="23">
        <f>VLOOKUP(F722,'[1]2015-2016'!$F$421:$J$826,5,FALSE)</f>
        <v>0</v>
      </c>
      <c r="O722" s="15">
        <f>VLOOKUP(F722,'[1]2015-2016'!$F$420:$M$825,8,FALSE)</f>
        <v>0</v>
      </c>
      <c r="T722" s="32">
        <v>0</v>
      </c>
      <c r="U722" s="1">
        <f t="shared" si="187"/>
        <v>0</v>
      </c>
      <c r="V722" s="33">
        <v>0</v>
      </c>
      <c r="W722" s="1">
        <f t="shared" si="188"/>
        <v>0</v>
      </c>
    </row>
    <row r="723" spans="1:23" outlineLevel="5">
      <c r="A723" s="1" t="e">
        <f t="shared" si="186"/>
        <v>#REF!</v>
      </c>
      <c r="B723" s="16"/>
      <c r="C723" s="17"/>
      <c r="D723" s="17"/>
      <c r="E723" s="18"/>
      <c r="F723" s="31" t="s">
        <v>1322</v>
      </c>
      <c r="G723" s="35" t="s">
        <v>1323</v>
      </c>
      <c r="H723" s="18">
        <f>VLOOKUP(F723,'[1]2009'!$E$377:$G$725,3,FALSE)</f>
        <v>0</v>
      </c>
      <c r="I723" s="18">
        <f>VLOOKUP(F723,'[1]2010'!$E$396:$G$776,3,FALSE)</f>
        <v>0</v>
      </c>
      <c r="J723" s="18">
        <f>VLOOKUP(F723,'[1]2011'!$F$393:$H$771,3,FALSE)</f>
        <v>0</v>
      </c>
      <c r="K723" s="18">
        <f>VLOOKUP(F723,'[1]2012'!$E$418:$H$815,3,FALSE)</f>
        <v>0</v>
      </c>
      <c r="L723" s="18">
        <f>VLOOKUP(F723,'[1]2013'!$F$419:$H$824,3,FALSE)</f>
        <v>0</v>
      </c>
      <c r="M723" s="18">
        <f>VLOOKUP(F723,'[1]2014'!$F$417:$K$819,6,FALSE)</f>
        <v>0</v>
      </c>
      <c r="N723" s="23">
        <f>VLOOKUP(F723,'[1]2015-2016'!$F$421:$J$826,5,FALSE)</f>
        <v>0</v>
      </c>
      <c r="O723" s="15">
        <f>VLOOKUP(F723,'[1]2015-2016'!$F$420:$M$825,8,FALSE)</f>
        <v>0</v>
      </c>
      <c r="T723" s="32">
        <v>0</v>
      </c>
      <c r="U723" s="1">
        <f t="shared" si="187"/>
        <v>0</v>
      </c>
      <c r="V723" s="33">
        <v>0</v>
      </c>
      <c r="W723" s="1">
        <f t="shared" si="188"/>
        <v>0</v>
      </c>
    </row>
    <row r="724" spans="1:23" outlineLevel="5">
      <c r="A724" s="1" t="e">
        <f t="shared" si="186"/>
        <v>#REF!</v>
      </c>
      <c r="B724" s="16"/>
      <c r="C724" s="17"/>
      <c r="D724" s="17"/>
      <c r="E724" s="18"/>
      <c r="F724" s="31" t="s">
        <v>1324</v>
      </c>
      <c r="G724" s="35" t="s">
        <v>1325</v>
      </c>
      <c r="H724" s="18">
        <f>VLOOKUP(F724,'[1]2009'!$E$377:$G$725,3,FALSE)</f>
        <v>0</v>
      </c>
      <c r="I724" s="18">
        <f>VLOOKUP(F724,'[1]2010'!$E$396:$G$776,3,FALSE)</f>
        <v>0</v>
      </c>
      <c r="J724" s="18">
        <f>VLOOKUP(F724,'[1]2011'!$F$393:$H$771,3,FALSE)</f>
        <v>0</v>
      </c>
      <c r="K724" s="18">
        <f>VLOOKUP(F724,'[1]2012'!$E$418:$H$815,3,FALSE)</f>
        <v>0</v>
      </c>
      <c r="L724" s="18">
        <f>VLOOKUP(F724,'[1]2013'!$F$419:$H$824,3,FALSE)</f>
        <v>0</v>
      </c>
      <c r="M724" s="18">
        <f>VLOOKUP(F724,'[1]2014'!$F$417:$K$819,6,FALSE)</f>
        <v>0</v>
      </c>
      <c r="N724" s="23">
        <f>VLOOKUP(F724,'[1]2015-2016'!$F$421:$J$826,5,FALSE)</f>
        <v>0</v>
      </c>
      <c r="O724" s="15">
        <f>VLOOKUP(F724,'[1]2015-2016'!$F$420:$M$825,8,FALSE)</f>
        <v>0</v>
      </c>
      <c r="T724" s="32">
        <v>0</v>
      </c>
      <c r="U724" s="1">
        <f t="shared" si="187"/>
        <v>0</v>
      </c>
      <c r="V724" s="33">
        <v>0</v>
      </c>
      <c r="W724" s="1">
        <f t="shared" si="188"/>
        <v>0</v>
      </c>
    </row>
    <row r="725" spans="1:23" outlineLevel="5">
      <c r="A725" s="1" t="e">
        <f t="shared" si="186"/>
        <v>#REF!</v>
      </c>
      <c r="B725" s="16"/>
      <c r="C725" s="17"/>
      <c r="D725" s="17"/>
      <c r="E725" s="18"/>
      <c r="F725" s="31" t="s">
        <v>1326</v>
      </c>
      <c r="G725" s="35" t="s">
        <v>1327</v>
      </c>
      <c r="H725" s="18">
        <f>VLOOKUP(F725,'[1]2009'!$E$377:$G$725,3,FALSE)</f>
        <v>0</v>
      </c>
      <c r="I725" s="18">
        <f>VLOOKUP(F725,'[1]2010'!$E$396:$G$776,3,FALSE)</f>
        <v>0</v>
      </c>
      <c r="J725" s="18">
        <f>VLOOKUP(F725,'[1]2011'!$F$393:$H$771,3,FALSE)</f>
        <v>0</v>
      </c>
      <c r="K725" s="18">
        <f>VLOOKUP(F725,'[1]2012'!$E$418:$H$815,3,FALSE)</f>
        <v>0</v>
      </c>
      <c r="L725" s="18">
        <f>VLOOKUP(F725,'[1]2013'!$F$419:$H$824,3,FALSE)</f>
        <v>0</v>
      </c>
      <c r="M725" s="18">
        <f>VLOOKUP(F725,'[1]2014'!$F$417:$K$819,6,FALSE)</f>
        <v>0</v>
      </c>
      <c r="N725" s="23">
        <f>VLOOKUP(F725,'[1]2015-2016'!$F$421:$J$826,5,FALSE)</f>
        <v>0</v>
      </c>
      <c r="O725" s="15">
        <f>VLOOKUP(F725,'[1]2015-2016'!$F$420:$M$825,8,FALSE)</f>
        <v>0</v>
      </c>
      <c r="T725" s="32">
        <v>0</v>
      </c>
      <c r="U725" s="1">
        <f t="shared" si="187"/>
        <v>0</v>
      </c>
      <c r="V725" s="33">
        <v>0</v>
      </c>
      <c r="W725" s="1">
        <f t="shared" si="188"/>
        <v>0</v>
      </c>
    </row>
    <row r="726" spans="1:23" outlineLevel="3">
      <c r="A726" s="1" t="e">
        <f t="shared" si="186"/>
        <v>#REF!</v>
      </c>
      <c r="B726" s="16"/>
      <c r="C726" s="17"/>
      <c r="D726" s="17"/>
      <c r="E726" s="43" t="s">
        <v>1328</v>
      </c>
      <c r="F726" s="17"/>
      <c r="G726" s="53"/>
      <c r="H726" s="18">
        <f t="shared" ref="H726:O726" si="189">SUM(H727:H735)</f>
        <v>0</v>
      </c>
      <c r="I726" s="18">
        <f t="shared" si="189"/>
        <v>0</v>
      </c>
      <c r="J726" s="18">
        <f t="shared" si="189"/>
        <v>0</v>
      </c>
      <c r="K726" s="18">
        <f t="shared" si="189"/>
        <v>0</v>
      </c>
      <c r="L726" s="18">
        <f t="shared" si="189"/>
        <v>0</v>
      </c>
      <c r="M726" s="18">
        <f t="shared" si="189"/>
        <v>0</v>
      </c>
      <c r="N726" s="18">
        <f t="shared" si="189"/>
        <v>0</v>
      </c>
      <c r="O726" s="45">
        <f t="shared" si="189"/>
        <v>0</v>
      </c>
      <c r="T726" s="32">
        <f>SUM(T727:T735)</f>
        <v>0</v>
      </c>
      <c r="U726" s="1">
        <f t="shared" si="187"/>
        <v>0</v>
      </c>
      <c r="V726" s="33">
        <f t="shared" ref="V726" si="190">SUM(V727:V735)</f>
        <v>0</v>
      </c>
      <c r="W726" s="1">
        <f t="shared" si="188"/>
        <v>0</v>
      </c>
    </row>
    <row r="727" spans="1:23" outlineLevel="3">
      <c r="A727" s="1" t="e">
        <f t="shared" si="186"/>
        <v>#REF!</v>
      </c>
      <c r="B727" s="16"/>
      <c r="C727" s="17"/>
      <c r="D727" s="17"/>
      <c r="E727" s="43"/>
      <c r="F727" s="31" t="s">
        <v>1329</v>
      </c>
      <c r="G727" s="35" t="s">
        <v>1330</v>
      </c>
      <c r="H727" s="18">
        <v>0</v>
      </c>
      <c r="I727" s="18">
        <f>VLOOKUP(F727,'[1]2010'!$E$396:$G$776,3,FALSE)</f>
        <v>0</v>
      </c>
      <c r="J727" s="18">
        <f>VLOOKUP(F727,'[1]2011'!$F$393:$H$771,3,FALSE)</f>
        <v>0</v>
      </c>
      <c r="K727" s="18">
        <f>VLOOKUP(F727,'[1]2012'!$E$418:$H$815,3,FALSE)</f>
        <v>0</v>
      </c>
      <c r="L727" s="18">
        <f>VLOOKUP(F727,'[1]2013'!$F$419:$H$824,3,FALSE)</f>
        <v>0</v>
      </c>
      <c r="M727" s="18">
        <f>VLOOKUP(F727,'[1]2014'!$F$417:$K$819,6,FALSE)</f>
        <v>0</v>
      </c>
      <c r="N727" s="23">
        <f>VLOOKUP(F727,'[1]2015-2016'!$F$421:$J$826,5,FALSE)</f>
        <v>0</v>
      </c>
      <c r="O727" s="15">
        <f>VLOOKUP(F727,'[1]2015-2016'!$F$420:$M$825,8,FALSE)</f>
        <v>0</v>
      </c>
      <c r="T727" s="32">
        <v>0</v>
      </c>
      <c r="U727" s="1">
        <f t="shared" si="187"/>
        <v>0</v>
      </c>
      <c r="V727" s="33">
        <v>0</v>
      </c>
      <c r="W727" s="1">
        <f t="shared" si="188"/>
        <v>0</v>
      </c>
    </row>
    <row r="728" spans="1:23" outlineLevel="4">
      <c r="A728" s="1" t="e">
        <f t="shared" si="186"/>
        <v>#REF!</v>
      </c>
      <c r="B728" s="16"/>
      <c r="C728" s="17"/>
      <c r="D728" s="17"/>
      <c r="E728" s="18"/>
      <c r="F728" s="31" t="s">
        <v>1331</v>
      </c>
      <c r="G728" s="35" t="s">
        <v>1332</v>
      </c>
      <c r="H728" s="18">
        <f>VLOOKUP(F728,'[1]2009'!$E$377:$G$725,3,FALSE)</f>
        <v>0</v>
      </c>
      <c r="I728" s="18">
        <f>VLOOKUP(F728,'[1]2010'!$E$396:$G$776,3,FALSE)</f>
        <v>0</v>
      </c>
      <c r="J728" s="18">
        <f>VLOOKUP(F728,'[1]2011'!$F$393:$H$771,3,FALSE)</f>
        <v>0</v>
      </c>
      <c r="K728" s="18">
        <f>VLOOKUP(F728,'[1]2012'!$E$418:$H$815,3,FALSE)</f>
        <v>0</v>
      </c>
      <c r="L728" s="18">
        <f>VLOOKUP(F728,'[1]2013'!$F$419:$H$824,3,FALSE)</f>
        <v>0</v>
      </c>
      <c r="M728" s="18">
        <f>VLOOKUP(F728,'[1]2014'!$F$417:$K$819,6,FALSE)</f>
        <v>0</v>
      </c>
      <c r="N728" s="23">
        <f>VLOOKUP(F728,'[1]2015-2016'!$F$421:$J$826,5,FALSE)</f>
        <v>0</v>
      </c>
      <c r="O728" s="15">
        <f>VLOOKUP(F728,'[1]2015-2016'!$F$420:$M$825,8,FALSE)</f>
        <v>0</v>
      </c>
      <c r="T728" s="32">
        <v>0</v>
      </c>
      <c r="U728" s="1">
        <f t="shared" si="187"/>
        <v>0</v>
      </c>
      <c r="V728" s="33">
        <v>0</v>
      </c>
      <c r="W728" s="1">
        <f t="shared" si="188"/>
        <v>0</v>
      </c>
    </row>
    <row r="729" spans="1:23" outlineLevel="5">
      <c r="A729" s="1" t="e">
        <f t="shared" si="186"/>
        <v>#REF!</v>
      </c>
      <c r="B729" s="16"/>
      <c r="C729" s="17"/>
      <c r="D729" s="17"/>
      <c r="E729" s="18"/>
      <c r="F729" s="31" t="s">
        <v>1333</v>
      </c>
      <c r="G729" s="35" t="s">
        <v>1319</v>
      </c>
      <c r="H729" s="18">
        <f>VLOOKUP(F729,'[1]2009'!$E$377:$G$725,3,FALSE)</f>
        <v>0</v>
      </c>
      <c r="I729" s="18">
        <v>0</v>
      </c>
      <c r="J729" s="18">
        <f>VLOOKUP(F729,'[1]2011'!$F$393:$H$771,3,FALSE)</f>
        <v>0</v>
      </c>
      <c r="K729" s="18">
        <f>VLOOKUP(F729,'[1]2012'!$E$418:$H$815,3,FALSE)</f>
        <v>0</v>
      </c>
      <c r="L729" s="18">
        <f>VLOOKUP(F729,'[1]2013'!$F$419:$H$824,3,FALSE)</f>
        <v>0</v>
      </c>
      <c r="M729" s="18">
        <f>VLOOKUP(F729,'[1]2014'!$F$417:$K$819,6,FALSE)</f>
        <v>0</v>
      </c>
      <c r="N729" s="23">
        <f>VLOOKUP(F729,'[1]2015-2016'!$F$421:$J$826,5,FALSE)</f>
        <v>0</v>
      </c>
      <c r="O729" s="15">
        <f>VLOOKUP(F729,'[1]2015-2016'!$F$420:$M$825,8,FALSE)</f>
        <v>0</v>
      </c>
      <c r="T729" s="32">
        <v>0</v>
      </c>
      <c r="U729" s="1">
        <f t="shared" si="187"/>
        <v>0</v>
      </c>
      <c r="V729" s="33">
        <v>0</v>
      </c>
      <c r="W729" s="1">
        <f t="shared" si="188"/>
        <v>0</v>
      </c>
    </row>
    <row r="730" spans="1:23" outlineLevel="4">
      <c r="A730" s="1" t="e">
        <f t="shared" si="186"/>
        <v>#REF!</v>
      </c>
      <c r="B730" s="16"/>
      <c r="C730" s="17"/>
      <c r="D730" s="17"/>
      <c r="E730" s="18"/>
      <c r="F730" s="31" t="s">
        <v>1334</v>
      </c>
      <c r="G730" s="35" t="s">
        <v>1335</v>
      </c>
      <c r="H730" s="18">
        <f>VLOOKUP(F730,'[1]2009'!$E$377:$G$725,3,FALSE)</f>
        <v>0</v>
      </c>
      <c r="I730" s="18">
        <f>VLOOKUP(F730,'[1]2010'!$E$396:$G$776,3,FALSE)</f>
        <v>0</v>
      </c>
      <c r="J730" s="18">
        <f>VLOOKUP(F730,'[1]2011'!$F$393:$H$771,3,FALSE)</f>
        <v>0</v>
      </c>
      <c r="K730" s="18">
        <f>VLOOKUP(F730,'[1]2012'!$E$418:$H$815,3,FALSE)</f>
        <v>0</v>
      </c>
      <c r="L730" s="18">
        <f>VLOOKUP(F730,'[1]2013'!$F$419:$H$824,3,FALSE)</f>
        <v>0</v>
      </c>
      <c r="M730" s="18">
        <f>VLOOKUP(F730,'[1]2014'!$F$417:$K$819,6,FALSE)</f>
        <v>0</v>
      </c>
      <c r="N730" s="23">
        <f>VLOOKUP(F730,'[1]2015-2016'!$F$421:$J$826,5,FALSE)</f>
        <v>0</v>
      </c>
      <c r="O730" s="15">
        <f>VLOOKUP(F730,'[1]2015-2016'!$F$420:$M$825,8,FALSE)</f>
        <v>0</v>
      </c>
      <c r="T730" s="32">
        <v>0</v>
      </c>
      <c r="U730" s="1">
        <f t="shared" si="187"/>
        <v>0</v>
      </c>
      <c r="V730" s="33">
        <v>0</v>
      </c>
      <c r="W730" s="1">
        <f t="shared" si="188"/>
        <v>0</v>
      </c>
    </row>
    <row r="731" spans="1:23" outlineLevel="4">
      <c r="A731" s="1" t="e">
        <f t="shared" si="186"/>
        <v>#REF!</v>
      </c>
      <c r="B731" s="16"/>
      <c r="C731" s="17"/>
      <c r="D731" s="17"/>
      <c r="E731" s="18"/>
      <c r="F731" s="31" t="s">
        <v>1336</v>
      </c>
      <c r="G731" s="35" t="s">
        <v>1337</v>
      </c>
      <c r="H731" s="18">
        <f>VLOOKUP(F731,'[1]2009'!$E$377:$G$725,3,FALSE)</f>
        <v>0</v>
      </c>
      <c r="I731" s="18">
        <f>VLOOKUP(F731,'[1]2010'!$E$396:$G$776,3,FALSE)</f>
        <v>0</v>
      </c>
      <c r="J731" s="18">
        <f>VLOOKUP(F731,'[1]2011'!$F$393:$H$771,3,FALSE)</f>
        <v>0</v>
      </c>
      <c r="K731" s="18">
        <f>VLOOKUP(F731,'[1]2012'!$E$418:$H$815,3,FALSE)</f>
        <v>0</v>
      </c>
      <c r="L731" s="18">
        <f>VLOOKUP(F731,'[1]2013'!$F$419:$H$824,3,FALSE)</f>
        <v>0</v>
      </c>
      <c r="M731" s="18">
        <f>VLOOKUP(F731,'[1]2014'!$F$417:$K$819,6,FALSE)</f>
        <v>0</v>
      </c>
      <c r="N731" s="23">
        <f>VLOOKUP(F731,'[1]2015-2016'!$F$421:$J$826,5,FALSE)</f>
        <v>0</v>
      </c>
      <c r="O731" s="15">
        <f>VLOOKUP(F731,'[1]2015-2016'!$F$420:$M$825,8,FALSE)</f>
        <v>0</v>
      </c>
      <c r="T731" s="32">
        <v>0</v>
      </c>
      <c r="U731" s="1">
        <f t="shared" si="187"/>
        <v>0</v>
      </c>
      <c r="V731" s="33">
        <v>0</v>
      </c>
      <c r="W731" s="1">
        <f t="shared" si="188"/>
        <v>0</v>
      </c>
    </row>
    <row r="732" spans="1:23" outlineLevel="4">
      <c r="A732" s="1" t="e">
        <f t="shared" si="186"/>
        <v>#REF!</v>
      </c>
      <c r="B732" s="16"/>
      <c r="C732" s="17"/>
      <c r="D732" s="17"/>
      <c r="E732" s="18"/>
      <c r="F732" s="31" t="s">
        <v>1338</v>
      </c>
      <c r="G732" s="35" t="s">
        <v>1339</v>
      </c>
      <c r="H732" s="18">
        <f>VLOOKUP(F732,'[1]2009'!$E$377:$G$725,3,FALSE)</f>
        <v>0</v>
      </c>
      <c r="I732" s="18">
        <f>VLOOKUP(F732,'[1]2010'!$E$396:$G$776,3,FALSE)</f>
        <v>0</v>
      </c>
      <c r="J732" s="18">
        <f>VLOOKUP(F732,'[1]2011'!$F$393:$H$771,3,FALSE)</f>
        <v>0</v>
      </c>
      <c r="K732" s="18">
        <f>VLOOKUP(F732,'[1]2012'!$E$418:$H$815,3,FALSE)</f>
        <v>0</v>
      </c>
      <c r="L732" s="18">
        <f>VLOOKUP(F732,'[1]2013'!$F$419:$H$824,3,FALSE)</f>
        <v>0</v>
      </c>
      <c r="M732" s="18">
        <f>VLOOKUP(F732,'[1]2014'!$F$417:$K$819,6,FALSE)</f>
        <v>0</v>
      </c>
      <c r="N732" s="23">
        <f>VLOOKUP(F732,'[1]2015-2016'!$F$421:$J$826,5,FALSE)</f>
        <v>0</v>
      </c>
      <c r="O732" s="15">
        <f>VLOOKUP(F732,'[1]2015-2016'!$F$420:$M$825,8,FALSE)</f>
        <v>0</v>
      </c>
      <c r="T732" s="32">
        <v>0</v>
      </c>
      <c r="U732" s="1">
        <f t="shared" si="187"/>
        <v>0</v>
      </c>
      <c r="V732" s="33">
        <v>0</v>
      </c>
      <c r="W732" s="1">
        <f t="shared" si="188"/>
        <v>0</v>
      </c>
    </row>
    <row r="733" spans="1:23" outlineLevel="4">
      <c r="A733" s="1" t="e">
        <f t="shared" si="186"/>
        <v>#REF!</v>
      </c>
      <c r="B733" s="16"/>
      <c r="C733" s="17"/>
      <c r="D733" s="17"/>
      <c r="E733" s="18"/>
      <c r="F733" s="31" t="s">
        <v>1340</v>
      </c>
      <c r="G733" s="35" t="s">
        <v>1341</v>
      </c>
      <c r="H733" s="18">
        <f>VLOOKUP(F733,'[1]2009'!$E$377:$G$725,3,FALSE)</f>
        <v>0</v>
      </c>
      <c r="I733" s="18">
        <f>VLOOKUP(F733,'[1]2010'!$E$396:$G$776,3,FALSE)</f>
        <v>0</v>
      </c>
      <c r="J733" s="18">
        <f>VLOOKUP(F733,'[1]2011'!$F$393:$H$771,3,FALSE)</f>
        <v>0</v>
      </c>
      <c r="K733" s="18">
        <f>VLOOKUP(F733,'[1]2012'!$E$418:$H$815,3,FALSE)</f>
        <v>0</v>
      </c>
      <c r="L733" s="18">
        <f>VLOOKUP(F733,'[1]2013'!$F$419:$H$824,3,FALSE)</f>
        <v>0</v>
      </c>
      <c r="M733" s="18">
        <f>VLOOKUP(F733,'[1]2014'!$F$417:$K$819,6,FALSE)</f>
        <v>0</v>
      </c>
      <c r="N733" s="23">
        <f>VLOOKUP(F733,'[1]2015-2016'!$F$421:$J$826,5,FALSE)</f>
        <v>0</v>
      </c>
      <c r="O733" s="15">
        <f>VLOOKUP(F733,'[1]2015-2016'!$F$420:$M$825,8,FALSE)</f>
        <v>0</v>
      </c>
      <c r="T733" s="32">
        <v>0</v>
      </c>
      <c r="U733" s="1">
        <f t="shared" si="187"/>
        <v>0</v>
      </c>
      <c r="V733" s="33">
        <v>0</v>
      </c>
      <c r="W733" s="1">
        <f t="shared" si="188"/>
        <v>0</v>
      </c>
    </row>
    <row r="734" spans="1:23" outlineLevel="4">
      <c r="A734" s="1" t="e">
        <f t="shared" si="186"/>
        <v>#REF!</v>
      </c>
      <c r="B734" s="16"/>
      <c r="C734" s="17"/>
      <c r="D734" s="17"/>
      <c r="E734" s="18"/>
      <c r="F734" s="31" t="s">
        <v>1342</v>
      </c>
      <c r="G734" s="35" t="s">
        <v>250</v>
      </c>
      <c r="H734" s="18">
        <f>VLOOKUP(F734,'[1]2009'!$E$377:$G$725,3,FALSE)</f>
        <v>0</v>
      </c>
      <c r="I734" s="18">
        <f>VLOOKUP(F734,'[1]2010'!$E$396:$G$776,3,FALSE)</f>
        <v>0</v>
      </c>
      <c r="J734" s="18">
        <f>VLOOKUP(F734,'[1]2011'!$F$393:$H$771,3,FALSE)</f>
        <v>0</v>
      </c>
      <c r="K734" s="18">
        <f>VLOOKUP(F734,'[1]2012'!$E$418:$H$815,3,FALSE)</f>
        <v>0</v>
      </c>
      <c r="L734" s="18">
        <f>VLOOKUP(F734,'[1]2013'!$F$419:$H$824,3,FALSE)</f>
        <v>0</v>
      </c>
      <c r="M734" s="18">
        <f>VLOOKUP(F734,'[1]2014'!$F$417:$K$819,6,FALSE)</f>
        <v>0</v>
      </c>
      <c r="N734" s="23">
        <f>VLOOKUP(F734,'[1]2015-2016'!$F$421:$J$826,5,FALSE)</f>
        <v>0</v>
      </c>
      <c r="O734" s="15">
        <f>VLOOKUP(F734,'[1]2015-2016'!$F$420:$M$825,8,FALSE)</f>
        <v>0</v>
      </c>
      <c r="T734" s="32">
        <v>0</v>
      </c>
      <c r="U734" s="1">
        <f t="shared" si="187"/>
        <v>0</v>
      </c>
      <c r="V734" s="33">
        <v>0</v>
      </c>
      <c r="W734" s="1">
        <f t="shared" si="188"/>
        <v>0</v>
      </c>
    </row>
    <row r="735" spans="1:23" outlineLevel="4">
      <c r="A735" s="1" t="e">
        <f t="shared" si="186"/>
        <v>#REF!</v>
      </c>
      <c r="B735" s="16"/>
      <c r="C735" s="17"/>
      <c r="D735" s="17"/>
      <c r="E735" s="18"/>
      <c r="F735" s="31" t="s">
        <v>1342</v>
      </c>
      <c r="G735" s="44" t="s">
        <v>1343</v>
      </c>
      <c r="H735" s="18">
        <f>VLOOKUP(F735,'[1]2009'!$E$377:$G$725,3,FALSE)</f>
        <v>0</v>
      </c>
      <c r="I735" s="18">
        <f>VLOOKUP(F735,'[1]2010'!$E$396:$G$776,3,FALSE)</f>
        <v>0</v>
      </c>
      <c r="J735" s="18">
        <f>VLOOKUP(F735,'[1]2011'!$F$393:$H$771,3,FALSE)</f>
        <v>0</v>
      </c>
      <c r="K735" s="18">
        <f>VLOOKUP(F735,'[1]2012'!$E$418:$H$815,3,FALSE)</f>
        <v>0</v>
      </c>
      <c r="L735" s="18">
        <f>VLOOKUP(F735,'[1]2013'!$F$419:$H$824,3,FALSE)</f>
        <v>0</v>
      </c>
      <c r="M735" s="18">
        <f>VLOOKUP(F735,'[1]2014'!$F$417:$K$819,6,FALSE)</f>
        <v>0</v>
      </c>
      <c r="N735" s="23">
        <f>VLOOKUP(F735,'[1]2015-2016'!$F$421:$J$826,5,FALSE)</f>
        <v>0</v>
      </c>
      <c r="O735" s="15">
        <f>VLOOKUP(F735,'[1]2015-2016'!$F$420:$M$825,8,FALSE)</f>
        <v>0</v>
      </c>
      <c r="T735" s="32">
        <v>0</v>
      </c>
      <c r="U735" s="1">
        <f t="shared" si="187"/>
        <v>0</v>
      </c>
      <c r="V735" s="33">
        <v>0</v>
      </c>
      <c r="W735" s="1">
        <f t="shared" si="188"/>
        <v>0</v>
      </c>
    </row>
    <row r="736" spans="1:23" outlineLevel="1">
      <c r="A736" s="1" t="e">
        <f t="shared" si="186"/>
        <v>#REF!</v>
      </c>
      <c r="B736" s="16"/>
      <c r="C736" s="31" t="s">
        <v>1344</v>
      </c>
      <c r="D736" s="17" t="s">
        <v>1345</v>
      </c>
      <c r="E736" s="17"/>
      <c r="F736" s="17"/>
      <c r="G736" s="17"/>
      <c r="H736" s="18">
        <v>0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23">
        <v>0</v>
      </c>
      <c r="O736" s="15">
        <v>0</v>
      </c>
      <c r="T736" s="32">
        <v>0</v>
      </c>
      <c r="U736" s="1">
        <f t="shared" si="187"/>
        <v>0</v>
      </c>
      <c r="V736" s="33">
        <v>0</v>
      </c>
      <c r="W736" s="1">
        <f t="shared" si="188"/>
        <v>0</v>
      </c>
    </row>
    <row r="737" spans="1:23" outlineLevel="1">
      <c r="A737" s="1" t="e">
        <f t="shared" si="186"/>
        <v>#REF!</v>
      </c>
      <c r="B737" s="16"/>
      <c r="C737" s="31" t="s">
        <v>1346</v>
      </c>
      <c r="D737" s="89" t="s">
        <v>1347</v>
      </c>
      <c r="E737" s="17"/>
      <c r="F737" s="18"/>
      <c r="G737" s="53"/>
      <c r="H737" s="18">
        <v>0</v>
      </c>
      <c r="I737" s="18">
        <v>0</v>
      </c>
      <c r="J737" s="18">
        <v>0</v>
      </c>
      <c r="K737" s="18">
        <v>0</v>
      </c>
      <c r="L737" s="18">
        <v>0</v>
      </c>
      <c r="M737" s="18">
        <v>0</v>
      </c>
      <c r="N737" s="23">
        <v>0</v>
      </c>
      <c r="O737" s="15">
        <v>0</v>
      </c>
      <c r="T737" s="32">
        <v>0</v>
      </c>
      <c r="U737" s="1">
        <f t="shared" si="187"/>
        <v>0</v>
      </c>
      <c r="V737" s="33">
        <v>0</v>
      </c>
      <c r="W737" s="1">
        <f t="shared" si="188"/>
        <v>0</v>
      </c>
    </row>
    <row r="738" spans="1:23" outlineLevel="1">
      <c r="A738" s="1" t="e">
        <f t="shared" si="186"/>
        <v>#REF!</v>
      </c>
      <c r="B738" s="16"/>
      <c r="C738" s="31" t="s">
        <v>1348</v>
      </c>
      <c r="D738" s="89" t="s">
        <v>1349</v>
      </c>
      <c r="E738" s="17"/>
      <c r="F738" s="18"/>
      <c r="G738" s="53"/>
      <c r="H738" s="18">
        <f>SUM(H739+H741+H744)</f>
        <v>360791.91851439542</v>
      </c>
      <c r="I738" s="18">
        <f t="shared" ref="I738:O738" si="191">SUM(I739+I741+I744)</f>
        <v>0</v>
      </c>
      <c r="J738" s="18">
        <f t="shared" si="191"/>
        <v>0</v>
      </c>
      <c r="K738" s="18">
        <f t="shared" si="191"/>
        <v>0</v>
      </c>
      <c r="L738" s="18">
        <f t="shared" si="191"/>
        <v>0</v>
      </c>
      <c r="M738" s="18">
        <f t="shared" si="191"/>
        <v>14893</v>
      </c>
      <c r="N738" s="18">
        <f t="shared" si="191"/>
        <v>75000</v>
      </c>
      <c r="O738" s="45">
        <f t="shared" si="191"/>
        <v>77850</v>
      </c>
      <c r="T738" s="32" t="e">
        <f>+SUM(T739,T741,T744)</f>
        <v>#REF!</v>
      </c>
      <c r="U738" s="1" t="e">
        <f t="shared" si="187"/>
        <v>#REF!</v>
      </c>
      <c r="V738" s="33">
        <f t="shared" ref="V738" si="192">+SUM(V739,V741,V744)</f>
        <v>37500000</v>
      </c>
      <c r="W738" s="1">
        <f t="shared" si="188"/>
        <v>37500</v>
      </c>
    </row>
    <row r="739" spans="1:23" outlineLevel="1">
      <c r="A739" s="1" t="e">
        <f t="shared" si="186"/>
        <v>#REF!</v>
      </c>
      <c r="B739" s="16"/>
      <c r="C739" s="17"/>
      <c r="D739" s="142" t="s">
        <v>235</v>
      </c>
      <c r="E739" s="143" t="s">
        <v>1350</v>
      </c>
      <c r="F739" s="144"/>
      <c r="G739" s="145"/>
      <c r="H739" s="18">
        <f t="shared" ref="H739:O739" si="193">SUM(H740)</f>
        <v>0</v>
      </c>
      <c r="I739" s="18">
        <f t="shared" si="193"/>
        <v>0</v>
      </c>
      <c r="J739" s="18">
        <f t="shared" si="193"/>
        <v>0</v>
      </c>
      <c r="K739" s="18">
        <f t="shared" si="193"/>
        <v>0</v>
      </c>
      <c r="L739" s="18">
        <f t="shared" si="193"/>
        <v>0</v>
      </c>
      <c r="M739" s="18">
        <f t="shared" si="193"/>
        <v>0</v>
      </c>
      <c r="N739" s="18">
        <f t="shared" si="193"/>
        <v>0</v>
      </c>
      <c r="O739" s="45">
        <f t="shared" si="193"/>
        <v>0</v>
      </c>
      <c r="T739" s="146">
        <f>+T740</f>
        <v>0</v>
      </c>
      <c r="U739" s="1">
        <f t="shared" si="187"/>
        <v>0</v>
      </c>
      <c r="V739" s="147">
        <f t="shared" ref="V739" si="194">+V740</f>
        <v>0</v>
      </c>
      <c r="W739" s="1">
        <f t="shared" si="188"/>
        <v>0</v>
      </c>
    </row>
    <row r="740" spans="1:23" outlineLevel="4">
      <c r="A740" s="1" t="e">
        <f t="shared" si="186"/>
        <v>#REF!</v>
      </c>
      <c r="B740" s="16"/>
      <c r="C740" s="17"/>
      <c r="D740" s="17"/>
      <c r="E740" s="18"/>
      <c r="F740" s="31" t="s">
        <v>1351</v>
      </c>
      <c r="G740" s="35" t="s">
        <v>1352</v>
      </c>
      <c r="H740" s="18">
        <f>VLOOKUP(F740,'[1]2009'!$E$377:$G$725,3,FALSE)</f>
        <v>0</v>
      </c>
      <c r="I740" s="18">
        <f>VLOOKUP(F740,'[1]2010'!$E$396:$G$776,3,FALSE)</f>
        <v>0</v>
      </c>
      <c r="J740" s="18">
        <f>VLOOKUP(F740,'[1]2011'!$F$393:$H$771,3,FALSE)</f>
        <v>0</v>
      </c>
      <c r="K740" s="18">
        <f>VLOOKUP(F740,'[1]2012'!$E$418:$H$815,3,FALSE)</f>
        <v>0</v>
      </c>
      <c r="L740" s="18">
        <f>VLOOKUP(F740,'[1]2013'!$F$419:$H$824,3,FALSE)</f>
        <v>0</v>
      </c>
      <c r="M740" s="18">
        <f>VLOOKUP(F740,'[1]2014'!$F$417:$K$819,6,FALSE)</f>
        <v>0</v>
      </c>
      <c r="N740" s="23">
        <f>VLOOKUP(F740,'[1]2015-2016'!$F$421:$J$826,5,FALSE)</f>
        <v>0</v>
      </c>
      <c r="O740" s="15">
        <f>VLOOKUP(F740,'[1]2015-2016'!$F$420:$M$825,8,FALSE)</f>
        <v>0</v>
      </c>
      <c r="T740" s="32">
        <v>0</v>
      </c>
      <c r="U740" s="1">
        <f t="shared" si="187"/>
        <v>0</v>
      </c>
      <c r="V740" s="33">
        <v>0</v>
      </c>
      <c r="W740" s="1">
        <f t="shared" si="188"/>
        <v>0</v>
      </c>
    </row>
    <row r="741" spans="1:23" outlineLevel="1">
      <c r="A741" s="1" t="e">
        <f t="shared" si="186"/>
        <v>#REF!</v>
      </c>
      <c r="B741" s="16"/>
      <c r="C741" s="17"/>
      <c r="D741" s="142" t="s">
        <v>235</v>
      </c>
      <c r="E741" s="143" t="s">
        <v>1353</v>
      </c>
      <c r="F741" s="144"/>
      <c r="G741" s="145"/>
      <c r="H741" s="18">
        <f t="shared" ref="H741:O741" si="195">SUM(H742:H743)</f>
        <v>0</v>
      </c>
      <c r="I741" s="18">
        <f t="shared" si="195"/>
        <v>0</v>
      </c>
      <c r="J741" s="18">
        <f t="shared" si="195"/>
        <v>0</v>
      </c>
      <c r="K741" s="18">
        <f t="shared" si="195"/>
        <v>0</v>
      </c>
      <c r="L741" s="18">
        <f t="shared" si="195"/>
        <v>0</v>
      </c>
      <c r="M741" s="18">
        <f t="shared" si="195"/>
        <v>0</v>
      </c>
      <c r="N741" s="18">
        <f t="shared" si="195"/>
        <v>0</v>
      </c>
      <c r="O741" s="45">
        <f t="shared" si="195"/>
        <v>0</v>
      </c>
      <c r="T741" s="146">
        <f>SUM(T742:T743)</f>
        <v>0</v>
      </c>
      <c r="U741" s="1">
        <f t="shared" si="187"/>
        <v>0</v>
      </c>
      <c r="V741" s="147">
        <f t="shared" ref="V741" si="196">SUM(V742:V743)</f>
        <v>0</v>
      </c>
      <c r="W741" s="1">
        <f t="shared" si="188"/>
        <v>0</v>
      </c>
    </row>
    <row r="742" spans="1:23" outlineLevel="5" collapsed="1">
      <c r="A742" s="1" t="e">
        <f t="shared" si="186"/>
        <v>#REF!</v>
      </c>
      <c r="B742" s="16"/>
      <c r="C742" s="17"/>
      <c r="D742" s="17"/>
      <c r="E742" s="18"/>
      <c r="F742" s="31" t="s">
        <v>1354</v>
      </c>
      <c r="G742" s="43" t="s">
        <v>1355</v>
      </c>
      <c r="H742" s="18">
        <f>VLOOKUP(F742,'[1]2009'!$E$377:$G$725,3,FALSE)</f>
        <v>0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23">
        <v>0</v>
      </c>
      <c r="O742" s="15">
        <v>0</v>
      </c>
      <c r="T742" s="32">
        <v>0</v>
      </c>
      <c r="U742" s="1">
        <f t="shared" si="187"/>
        <v>0</v>
      </c>
      <c r="V742" s="33">
        <v>0</v>
      </c>
      <c r="W742" s="1">
        <f t="shared" si="188"/>
        <v>0</v>
      </c>
    </row>
    <row r="743" spans="1:23" outlineLevel="5">
      <c r="A743" s="1" t="e">
        <f t="shared" si="186"/>
        <v>#REF!</v>
      </c>
      <c r="B743" s="16"/>
      <c r="C743" s="17"/>
      <c r="D743" s="17"/>
      <c r="E743" s="18"/>
      <c r="F743" s="31" t="s">
        <v>1356</v>
      </c>
      <c r="G743" s="43" t="s">
        <v>1357</v>
      </c>
      <c r="H743" s="18">
        <f>VLOOKUP(F743,'[1]2009'!$E$377:$G$725,3,FALSE)</f>
        <v>0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23">
        <v>0</v>
      </c>
      <c r="O743" s="15">
        <v>0</v>
      </c>
      <c r="T743" s="32">
        <v>0</v>
      </c>
      <c r="U743" s="1">
        <f t="shared" si="187"/>
        <v>0</v>
      </c>
      <c r="V743" s="33">
        <v>0</v>
      </c>
      <c r="W743" s="1">
        <f t="shared" si="188"/>
        <v>0</v>
      </c>
    </row>
    <row r="744" spans="1:23" outlineLevel="1">
      <c r="A744" s="1" t="e">
        <f t="shared" si="186"/>
        <v>#REF!</v>
      </c>
      <c r="B744" s="16"/>
      <c r="C744" s="17"/>
      <c r="D744" s="142" t="s">
        <v>235</v>
      </c>
      <c r="E744" s="143" t="s">
        <v>1358</v>
      </c>
      <c r="F744" s="144"/>
      <c r="G744" s="148"/>
      <c r="H744" s="18">
        <f t="shared" ref="H744:O744" si="197">SUM(H745:H760)</f>
        <v>360791.91851439542</v>
      </c>
      <c r="I744" s="18">
        <f t="shared" si="197"/>
        <v>0</v>
      </c>
      <c r="J744" s="18">
        <f t="shared" si="197"/>
        <v>0</v>
      </c>
      <c r="K744" s="18">
        <f t="shared" si="197"/>
        <v>0</v>
      </c>
      <c r="L744" s="18">
        <f t="shared" si="197"/>
        <v>0</v>
      </c>
      <c r="M744" s="18">
        <f t="shared" si="197"/>
        <v>14893</v>
      </c>
      <c r="N744" s="18">
        <f t="shared" si="197"/>
        <v>75000</v>
      </c>
      <c r="O744" s="45">
        <f t="shared" si="197"/>
        <v>77850</v>
      </c>
      <c r="T744" s="146" t="e">
        <f>SUM(T745:T760)</f>
        <v>#REF!</v>
      </c>
      <c r="U744" s="1" t="e">
        <f t="shared" si="187"/>
        <v>#REF!</v>
      </c>
      <c r="V744" s="147">
        <f t="shared" ref="V744" si="198">SUM(V745:V760)</f>
        <v>37500000</v>
      </c>
      <c r="W744" s="1">
        <f t="shared" si="188"/>
        <v>37500</v>
      </c>
    </row>
    <row r="745" spans="1:23" outlineLevel="5">
      <c r="A745" s="1" t="e">
        <f t="shared" si="186"/>
        <v>#REF!</v>
      </c>
      <c r="B745" s="16"/>
      <c r="C745" s="17"/>
      <c r="D745" s="17"/>
      <c r="E745" s="18"/>
      <c r="F745" s="31" t="s">
        <v>1359</v>
      </c>
      <c r="G745" s="35" t="s">
        <v>1360</v>
      </c>
      <c r="H745" s="18">
        <f>VLOOKUP(F745,'[1]2009'!$E$377:$G$725,3,FALSE)</f>
        <v>0</v>
      </c>
      <c r="I745" s="18">
        <f>VLOOKUP(F745,'[1]2010'!$E$396:$G$776,3,FALSE)</f>
        <v>0</v>
      </c>
      <c r="J745" s="18">
        <f>VLOOKUP(F745,'[1]2011'!$F$393:$H$771,3,FALSE)</f>
        <v>0</v>
      </c>
      <c r="K745" s="18">
        <f>VLOOKUP(F745,'[1]2012'!$E$418:$H$815,3,FALSE)</f>
        <v>0</v>
      </c>
      <c r="L745" s="18">
        <f>VLOOKUP(F745,'[1]2013'!$F$419:$H$824,3,FALSE)</f>
        <v>0</v>
      </c>
      <c r="M745" s="18">
        <f>VLOOKUP(F745,'[1]2014'!$F$417:$K$819,6,FALSE)</f>
        <v>0</v>
      </c>
      <c r="N745" s="23">
        <f>VLOOKUP(F745,'[1]2015-2016'!$F$421:$J$826,5,FALSE)</f>
        <v>0</v>
      </c>
      <c r="O745" s="15">
        <f>VLOOKUP(F745,'[1]2015-2016'!$F$420:$M$825,8,FALSE)</f>
        <v>0</v>
      </c>
      <c r="T745" s="32">
        <v>0</v>
      </c>
      <c r="U745" s="1">
        <f t="shared" si="187"/>
        <v>0</v>
      </c>
      <c r="V745" s="33">
        <v>0</v>
      </c>
      <c r="W745" s="1">
        <f t="shared" si="188"/>
        <v>0</v>
      </c>
    </row>
    <row r="746" spans="1:23" outlineLevel="4">
      <c r="A746" s="1" t="e">
        <f t="shared" si="186"/>
        <v>#REF!</v>
      </c>
      <c r="B746" s="16"/>
      <c r="C746" s="17"/>
      <c r="D746" s="17"/>
      <c r="E746" s="18"/>
      <c r="F746" s="31" t="s">
        <v>1361</v>
      </c>
      <c r="G746" s="35" t="s">
        <v>1362</v>
      </c>
      <c r="H746" s="18">
        <f>VLOOKUP(F746,'[1]2009'!$E$377:$G$725,3,FALSE)</f>
        <v>0</v>
      </c>
      <c r="I746" s="18">
        <f>VLOOKUP(F746,'[1]2010'!$E$396:$G$776,3,FALSE)</f>
        <v>0</v>
      </c>
      <c r="J746" s="18">
        <f>VLOOKUP(F746,'[1]2011'!$F$393:$H$771,3,FALSE)</f>
        <v>0</v>
      </c>
      <c r="K746" s="18">
        <f>VLOOKUP(F746,'[1]2012'!$E$418:$H$815,3,FALSE)</f>
        <v>0</v>
      </c>
      <c r="L746" s="18">
        <f>VLOOKUP(F746,'[1]2013'!$F$419:$H$824,3,FALSE)</f>
        <v>0</v>
      </c>
      <c r="M746" s="18">
        <f>VLOOKUP(F746,'[1]2014'!$F$417:$K$819,6,FALSE)</f>
        <v>0</v>
      </c>
      <c r="N746" s="23">
        <f>VLOOKUP(F746,'[1]2015-2016'!$F$421:$J$826,5,FALSE)</f>
        <v>0</v>
      </c>
      <c r="O746" s="15">
        <f>VLOOKUP(F746,'[1]2015-2016'!$F$420:$M$825,8,FALSE)</f>
        <v>0</v>
      </c>
      <c r="T746" s="32">
        <v>0</v>
      </c>
      <c r="U746" s="1">
        <f t="shared" si="187"/>
        <v>0</v>
      </c>
      <c r="V746" s="33">
        <v>0</v>
      </c>
      <c r="W746" s="1">
        <f t="shared" si="188"/>
        <v>0</v>
      </c>
    </row>
    <row r="747" spans="1:23" outlineLevel="4">
      <c r="A747" s="1" t="e">
        <f t="shared" si="186"/>
        <v>#REF!</v>
      </c>
      <c r="B747" s="16"/>
      <c r="C747" s="17"/>
      <c r="D747" s="17"/>
      <c r="E747" s="18"/>
      <c r="F747" s="31" t="s">
        <v>1363</v>
      </c>
      <c r="G747" s="35" t="s">
        <v>1364</v>
      </c>
      <c r="H747" s="18">
        <f>VLOOKUP(F747,'[1]2009'!$E$377:$G$725,3,FALSE)</f>
        <v>0</v>
      </c>
      <c r="I747" s="18">
        <f>VLOOKUP(F747,'[1]2010'!$E$396:$G$776,3,FALSE)</f>
        <v>0</v>
      </c>
      <c r="J747" s="18">
        <f>VLOOKUP(F747,'[1]2011'!$F$393:$H$771,3,FALSE)</f>
        <v>0</v>
      </c>
      <c r="K747" s="18">
        <f>VLOOKUP(F747,'[1]2012'!$E$418:$H$815,3,FALSE)</f>
        <v>0</v>
      </c>
      <c r="L747" s="18">
        <f>VLOOKUP(F747,'[1]2013'!$F$419:$H$824,3,FALSE)</f>
        <v>0</v>
      </c>
      <c r="M747" s="18">
        <f>VLOOKUP(F747,'[1]2014'!$F$417:$K$819,6,FALSE)</f>
        <v>0</v>
      </c>
      <c r="N747" s="23">
        <f>VLOOKUP(F747,'[1]2015-2016'!$F$421:$J$826,5,FALSE)</f>
        <v>0</v>
      </c>
      <c r="O747" s="15">
        <f>VLOOKUP(F747,'[1]2015-2016'!$F$420:$M$825,8,FALSE)</f>
        <v>0</v>
      </c>
      <c r="T747" s="32" t="e">
        <f>VLOOKUP(R747,#REF!,6,FALSE)</f>
        <v>#REF!</v>
      </c>
      <c r="U747" s="1" t="e">
        <f t="shared" si="187"/>
        <v>#REF!</v>
      </c>
      <c r="V747" s="33">
        <f t="shared" ref="V747" si="199">AG747</f>
        <v>0</v>
      </c>
      <c r="W747" s="1">
        <f t="shared" si="188"/>
        <v>0</v>
      </c>
    </row>
    <row r="748" spans="1:23" outlineLevel="4">
      <c r="A748" s="1" t="e">
        <f t="shared" si="186"/>
        <v>#REF!</v>
      </c>
      <c r="B748" s="16"/>
      <c r="C748" s="17"/>
      <c r="D748" s="17"/>
      <c r="E748" s="18"/>
      <c r="F748" s="31" t="s">
        <v>1365</v>
      </c>
      <c r="G748" s="35" t="s">
        <v>1366</v>
      </c>
      <c r="H748" s="18">
        <f>VLOOKUP(F748,'[1]2009'!$E$377:$G$725,3,FALSE)</f>
        <v>0</v>
      </c>
      <c r="I748" s="18">
        <f>VLOOKUP(F748,'[1]2010'!$E$396:$G$776,3,FALSE)</f>
        <v>0</v>
      </c>
      <c r="J748" s="18">
        <f>VLOOKUP(F748,'[1]2011'!$F$393:$H$771,3,FALSE)</f>
        <v>0</v>
      </c>
      <c r="K748" s="18">
        <f>VLOOKUP(F748,'[1]2012'!$E$418:$H$815,3,FALSE)</f>
        <v>0</v>
      </c>
      <c r="L748" s="18">
        <f>VLOOKUP(F748,'[1]2013'!$F$419:$H$824,3,FALSE)</f>
        <v>0</v>
      </c>
      <c r="M748" s="18">
        <f>VLOOKUP(F748,'[1]2014'!$F$417:$K$819,6,FALSE)</f>
        <v>0</v>
      </c>
      <c r="N748" s="23">
        <f>VLOOKUP(F748,'[1]2015-2016'!$F$421:$J$826,5,FALSE)</f>
        <v>0</v>
      </c>
      <c r="O748" s="15">
        <f>VLOOKUP(F748,'[1]2015-2016'!$F$420:$M$825,8,FALSE)</f>
        <v>0</v>
      </c>
      <c r="T748" s="32">
        <v>0</v>
      </c>
      <c r="U748" s="1">
        <f t="shared" si="187"/>
        <v>0</v>
      </c>
      <c r="V748" s="33">
        <v>0</v>
      </c>
      <c r="W748" s="1">
        <f t="shared" si="188"/>
        <v>0</v>
      </c>
    </row>
    <row r="749" spans="1:23" outlineLevel="4">
      <c r="A749" s="1" t="e">
        <f t="shared" si="186"/>
        <v>#REF!</v>
      </c>
      <c r="B749" s="16"/>
      <c r="C749" s="17"/>
      <c r="D749" s="17"/>
      <c r="E749" s="18"/>
      <c r="F749" s="31" t="s">
        <v>1367</v>
      </c>
      <c r="G749" s="35" t="s">
        <v>1368</v>
      </c>
      <c r="H749" s="18">
        <f>VLOOKUP(F749,'[1]2009'!$E$377:$G$725,3,FALSE)</f>
        <v>0</v>
      </c>
      <c r="I749" s="18">
        <f>VLOOKUP(F749,'[1]2010'!$E$396:$G$776,3,FALSE)</f>
        <v>0</v>
      </c>
      <c r="J749" s="18">
        <f>VLOOKUP(F749,'[1]2011'!$F$393:$H$771,3,FALSE)</f>
        <v>0</v>
      </c>
      <c r="K749" s="18">
        <f>VLOOKUP(F749,'[1]2012'!$E$418:$H$815,3,FALSE)</f>
        <v>0</v>
      </c>
      <c r="L749" s="18">
        <f>VLOOKUP(F749,'[1]2013'!$F$419:$H$824,3,FALSE)</f>
        <v>0</v>
      </c>
      <c r="M749" s="18">
        <f>VLOOKUP(F749,'[1]2014'!$F$417:$K$819,6,FALSE)</f>
        <v>0</v>
      </c>
      <c r="N749" s="23">
        <f>VLOOKUP(F749,'[1]2015-2016'!$F$421:$J$826,5,FALSE)</f>
        <v>0</v>
      </c>
      <c r="O749" s="15">
        <f>VLOOKUP(F749,'[1]2015-2016'!$F$420:$M$825,8,FALSE)</f>
        <v>0</v>
      </c>
      <c r="T749" s="32">
        <v>0</v>
      </c>
      <c r="U749" s="1">
        <f t="shared" si="187"/>
        <v>0</v>
      </c>
      <c r="V749" s="33">
        <v>0</v>
      </c>
      <c r="W749" s="1">
        <f t="shared" si="188"/>
        <v>0</v>
      </c>
    </row>
    <row r="750" spans="1:23" outlineLevel="4">
      <c r="A750" s="1" t="e">
        <f t="shared" si="186"/>
        <v>#REF!</v>
      </c>
      <c r="B750" s="16"/>
      <c r="C750" s="17"/>
      <c r="D750" s="17"/>
      <c r="E750" s="18"/>
      <c r="F750" s="31" t="s">
        <v>1369</v>
      </c>
      <c r="G750" s="35" t="s">
        <v>1370</v>
      </c>
      <c r="H750" s="18">
        <f>VLOOKUP(F750,'[1]2009'!$E$377:$G$725,3,FALSE)</f>
        <v>0</v>
      </c>
      <c r="I750" s="18">
        <f>VLOOKUP(F750,'[1]2010'!$E$396:$G$776,3,FALSE)</f>
        <v>0</v>
      </c>
      <c r="J750" s="18">
        <f>VLOOKUP(F750,'[1]2011'!$F$393:$H$771,3,FALSE)</f>
        <v>0</v>
      </c>
      <c r="K750" s="18">
        <f>VLOOKUP(F750,'[1]2012'!$E$418:$H$815,3,FALSE)</f>
        <v>0</v>
      </c>
      <c r="L750" s="18">
        <f>VLOOKUP(F750,'[1]2013'!$F$419:$H$824,3,FALSE)</f>
        <v>0</v>
      </c>
      <c r="M750" s="18">
        <f>VLOOKUP(F750,'[1]2014'!$F$417:$K$819,6,FALSE)</f>
        <v>0</v>
      </c>
      <c r="N750" s="23">
        <f>VLOOKUP(F750,'[1]2015-2016'!$F$421:$J$826,5,FALSE)</f>
        <v>0</v>
      </c>
      <c r="O750" s="15">
        <f>VLOOKUP(F750,'[1]2015-2016'!$F$420:$M$825,8,FALSE)</f>
        <v>0</v>
      </c>
      <c r="T750" s="32">
        <v>0</v>
      </c>
      <c r="U750" s="1">
        <f t="shared" si="187"/>
        <v>0</v>
      </c>
      <c r="V750" s="33">
        <v>0</v>
      </c>
      <c r="W750" s="1">
        <f t="shared" si="188"/>
        <v>0</v>
      </c>
    </row>
    <row r="751" spans="1:23" outlineLevel="4">
      <c r="A751" s="1" t="e">
        <f t="shared" si="186"/>
        <v>#REF!</v>
      </c>
      <c r="B751" s="16"/>
      <c r="C751" s="17"/>
      <c r="D751" s="17"/>
      <c r="E751" s="18"/>
      <c r="F751" s="31" t="s">
        <v>1371</v>
      </c>
      <c r="G751" s="35" t="s">
        <v>1372</v>
      </c>
      <c r="H751" s="18">
        <f>VLOOKUP(F751,'[1]2009'!$E$377:$G$725,3,FALSE)</f>
        <v>0</v>
      </c>
      <c r="I751" s="18">
        <f>VLOOKUP(F751,'[1]2010'!$E$396:$G$776,3,FALSE)</f>
        <v>0</v>
      </c>
      <c r="J751" s="18">
        <f>VLOOKUP(F751,'[1]2011'!$F$393:$H$771,3,FALSE)</f>
        <v>0</v>
      </c>
      <c r="K751" s="18">
        <f>VLOOKUP(F751,'[1]2012'!$E$418:$H$815,3,FALSE)</f>
        <v>0</v>
      </c>
      <c r="L751" s="18">
        <f>VLOOKUP(F751,'[1]2013'!$F$419:$H$824,3,FALSE)</f>
        <v>0</v>
      </c>
      <c r="M751" s="18">
        <f>VLOOKUP(F751,'[1]2014'!$F$417:$K$819,6,FALSE)</f>
        <v>0</v>
      </c>
      <c r="N751" s="23">
        <f>VLOOKUP(F751,'[1]2015-2016'!$F$421:$J$826,5,FALSE)</f>
        <v>0</v>
      </c>
      <c r="O751" s="15">
        <f>VLOOKUP(F751,'[1]2015-2016'!$F$420:$M$825,8,FALSE)</f>
        <v>0</v>
      </c>
      <c r="T751" s="32">
        <v>0</v>
      </c>
      <c r="U751" s="1">
        <f t="shared" si="187"/>
        <v>0</v>
      </c>
      <c r="V751" s="33">
        <v>0</v>
      </c>
      <c r="W751" s="1">
        <f t="shared" si="188"/>
        <v>0</v>
      </c>
    </row>
    <row r="752" spans="1:23" outlineLevel="4">
      <c r="A752" s="1" t="e">
        <f t="shared" si="186"/>
        <v>#REF!</v>
      </c>
      <c r="B752" s="16"/>
      <c r="C752" s="17"/>
      <c r="D752" s="17"/>
      <c r="E752" s="18"/>
      <c r="F752" s="31" t="s">
        <v>1373</v>
      </c>
      <c r="G752" s="35" t="s">
        <v>1374</v>
      </c>
      <c r="H752" s="18">
        <f>VLOOKUP(F752,'[1]2009'!$E$377:$G$725,3,FALSE)</f>
        <v>0</v>
      </c>
      <c r="I752" s="18">
        <f>VLOOKUP(F752,'[1]2010'!$E$396:$G$776,3,FALSE)</f>
        <v>0</v>
      </c>
      <c r="J752" s="18">
        <f>VLOOKUP(F752,'[1]2011'!$F$393:$H$771,3,FALSE)</f>
        <v>0</v>
      </c>
      <c r="K752" s="18">
        <f>VLOOKUP(F752,'[1]2012'!$E$418:$H$815,3,FALSE)</f>
        <v>0</v>
      </c>
      <c r="L752" s="18">
        <f>VLOOKUP(F752,'[1]2013'!$F$419:$H$824,3,FALSE)</f>
        <v>0</v>
      </c>
      <c r="M752" s="18">
        <f>VLOOKUP(F752,'[1]2014'!$F$417:$K$819,6,FALSE)</f>
        <v>0</v>
      </c>
      <c r="N752" s="23">
        <f>VLOOKUP(F752,'[1]2015-2016'!$F$421:$J$826,5,FALSE)</f>
        <v>0</v>
      </c>
      <c r="O752" s="15">
        <f>VLOOKUP(F752,'[1]2015-2016'!$F$420:$M$825,8,FALSE)</f>
        <v>0</v>
      </c>
      <c r="T752" s="32">
        <v>0</v>
      </c>
      <c r="U752" s="1">
        <f t="shared" si="187"/>
        <v>0</v>
      </c>
      <c r="V752" s="33">
        <v>0</v>
      </c>
      <c r="W752" s="1">
        <f t="shared" si="188"/>
        <v>0</v>
      </c>
    </row>
    <row r="753" spans="1:23" outlineLevel="4">
      <c r="A753" s="1" t="e">
        <f t="shared" si="186"/>
        <v>#REF!</v>
      </c>
      <c r="B753" s="16"/>
      <c r="C753" s="17"/>
      <c r="D753" s="17"/>
      <c r="E753" s="18"/>
      <c r="F753" s="31" t="s">
        <v>1375</v>
      </c>
      <c r="G753" s="35" t="s">
        <v>1376</v>
      </c>
      <c r="H753" s="18">
        <f>VLOOKUP(F753,'[1]2009'!$E$377:$G$725,3,FALSE)</f>
        <v>0</v>
      </c>
      <c r="I753" s="18">
        <f>VLOOKUP(F753,'[1]2010'!$E$396:$G$776,3,FALSE)</f>
        <v>0</v>
      </c>
      <c r="J753" s="18">
        <f>VLOOKUP(F753,'[1]2011'!$F$393:$H$771,3,FALSE)</f>
        <v>0</v>
      </c>
      <c r="K753" s="18">
        <f>VLOOKUP(F753,'[1]2012'!$E$418:$H$815,3,FALSE)</f>
        <v>0</v>
      </c>
      <c r="L753" s="18">
        <f>VLOOKUP(F753,'[1]2013'!$F$419:$H$824,3,FALSE)</f>
        <v>0</v>
      </c>
      <c r="M753" s="18">
        <f>VLOOKUP(F753,'[1]2014'!$F$417:$K$819,6,FALSE)</f>
        <v>0</v>
      </c>
      <c r="N753" s="23">
        <f>VLOOKUP(F753,'[1]2015-2016'!$F$421:$J$826,5,FALSE)</f>
        <v>0</v>
      </c>
      <c r="O753" s="15">
        <f>VLOOKUP(F753,'[1]2015-2016'!$F$420:$M$825,8,FALSE)</f>
        <v>0</v>
      </c>
      <c r="T753" s="32">
        <v>0</v>
      </c>
      <c r="U753" s="1">
        <f t="shared" si="187"/>
        <v>0</v>
      </c>
      <c r="V753" s="33">
        <v>0</v>
      </c>
      <c r="W753" s="1">
        <f t="shared" si="188"/>
        <v>0</v>
      </c>
    </row>
    <row r="754" spans="1:23" outlineLevel="4">
      <c r="A754" s="1" t="e">
        <f t="shared" si="186"/>
        <v>#REF!</v>
      </c>
      <c r="B754" s="16"/>
      <c r="C754" s="17"/>
      <c r="D754" s="17"/>
      <c r="E754" s="18"/>
      <c r="F754" s="31" t="s">
        <v>1377</v>
      </c>
      <c r="G754" s="35" t="s">
        <v>1378</v>
      </c>
      <c r="H754" s="18">
        <f>VLOOKUP(F754,'[1]2009'!$E$377:$G$725,3,FALSE)</f>
        <v>0</v>
      </c>
      <c r="I754" s="18">
        <f>VLOOKUP(F754,'[1]2010'!$E$396:$G$776,3,FALSE)</f>
        <v>0</v>
      </c>
      <c r="J754" s="18">
        <f>VLOOKUP(F754,'[1]2011'!$F$393:$H$771,3,FALSE)</f>
        <v>0</v>
      </c>
      <c r="K754" s="18">
        <f>VLOOKUP(F754,'[1]2012'!$E$418:$H$815,3,FALSE)</f>
        <v>0</v>
      </c>
      <c r="L754" s="18">
        <f>VLOOKUP(F754,'[1]2013'!$F$419:$H$824,3,FALSE)</f>
        <v>0</v>
      </c>
      <c r="M754" s="18">
        <f>VLOOKUP(F754,'[1]2014'!$F$417:$K$819,6,FALSE)</f>
        <v>0</v>
      </c>
      <c r="N754" s="23">
        <f>VLOOKUP(F754,'[1]2015-2016'!$F$421:$J$826,5,FALSE)</f>
        <v>0</v>
      </c>
      <c r="O754" s="15">
        <f>VLOOKUP(F754,'[1]2015-2016'!$F$420:$M$825,8,FALSE)</f>
        <v>0</v>
      </c>
      <c r="T754" s="32">
        <v>0</v>
      </c>
      <c r="U754" s="1">
        <f t="shared" si="187"/>
        <v>0</v>
      </c>
      <c r="V754" s="33">
        <v>0</v>
      </c>
      <c r="W754" s="1">
        <f t="shared" si="188"/>
        <v>0</v>
      </c>
    </row>
    <row r="755" spans="1:23" outlineLevel="4">
      <c r="A755" s="1" t="e">
        <f t="shared" si="186"/>
        <v>#REF!</v>
      </c>
      <c r="B755" s="16"/>
      <c r="C755" s="17"/>
      <c r="D755" s="17"/>
      <c r="E755" s="18"/>
      <c r="F755" s="31" t="s">
        <v>1379</v>
      </c>
      <c r="G755" s="35" t="s">
        <v>1380</v>
      </c>
      <c r="H755" s="18">
        <f>VLOOKUP(F755,'[1]2009'!$E$377:$G$725,3,FALSE)</f>
        <v>0</v>
      </c>
      <c r="I755" s="18">
        <f>VLOOKUP(F755,'[1]2010'!$E$396:$G$776,3,FALSE)</f>
        <v>0</v>
      </c>
      <c r="J755" s="18">
        <f>VLOOKUP(F755,'[1]2011'!$F$393:$H$771,3,FALSE)</f>
        <v>0</v>
      </c>
      <c r="K755" s="18">
        <f>VLOOKUP(F755,'[1]2012'!$E$418:$H$815,3,FALSE)</f>
        <v>0</v>
      </c>
      <c r="L755" s="18">
        <f>VLOOKUP(F755,'[1]2013'!$F$419:$H$824,3,FALSE)</f>
        <v>0</v>
      </c>
      <c r="M755" s="18">
        <f>VLOOKUP(F755,'[1]2014'!$F$417:$K$819,6,FALSE)</f>
        <v>0</v>
      </c>
      <c r="N755" s="23">
        <f>VLOOKUP(F755,'[1]2015-2016'!$F$421:$J$826,5,FALSE)</f>
        <v>0</v>
      </c>
      <c r="O755" s="15">
        <f>VLOOKUP(F755,'[1]2015-2016'!$F$420:$M$825,8,FALSE)</f>
        <v>0</v>
      </c>
      <c r="T755" s="32">
        <v>0</v>
      </c>
      <c r="U755" s="1">
        <f t="shared" si="187"/>
        <v>0</v>
      </c>
      <c r="V755" s="33">
        <v>0</v>
      </c>
      <c r="W755" s="1">
        <f t="shared" si="188"/>
        <v>0</v>
      </c>
    </row>
    <row r="756" spans="1:23" outlineLevel="4">
      <c r="A756" s="1" t="e">
        <f t="shared" si="186"/>
        <v>#REF!</v>
      </c>
      <c r="B756" s="16"/>
      <c r="C756" s="17"/>
      <c r="D756" s="17"/>
      <c r="E756" s="18"/>
      <c r="F756" s="31" t="s">
        <v>1381</v>
      </c>
      <c r="G756" s="35" t="s">
        <v>1382</v>
      </c>
      <c r="H756" s="18">
        <f>VLOOKUP(F756,'[1]2009'!$E$377:$G$725,3,FALSE)</f>
        <v>0</v>
      </c>
      <c r="I756" s="18">
        <f>VLOOKUP(F756,'[1]2010'!$E$396:$G$776,3,FALSE)</f>
        <v>0</v>
      </c>
      <c r="J756" s="18">
        <f>VLOOKUP(F756,'[1]2011'!$F$393:$H$771,3,FALSE)</f>
        <v>0</v>
      </c>
      <c r="K756" s="18">
        <f>VLOOKUP(F756,'[1]2012'!$E$418:$H$815,3,FALSE)</f>
        <v>0</v>
      </c>
      <c r="L756" s="18">
        <f>VLOOKUP(F756,'[1]2013'!$F$419:$H$824,3,FALSE)</f>
        <v>0</v>
      </c>
      <c r="M756" s="18">
        <f>VLOOKUP(F756,'[1]2014'!$F$417:$K$819,6,FALSE)</f>
        <v>0</v>
      </c>
      <c r="N756" s="23">
        <f>VLOOKUP(F756,'[1]2015-2016'!$F$421:$J$826,5,FALSE)</f>
        <v>0</v>
      </c>
      <c r="O756" s="15">
        <f>VLOOKUP(F756,'[1]2015-2016'!$F$420:$M$825,8,FALSE)</f>
        <v>0</v>
      </c>
      <c r="T756" s="32">
        <v>0</v>
      </c>
      <c r="U756" s="1">
        <f t="shared" si="187"/>
        <v>0</v>
      </c>
      <c r="V756" s="33">
        <v>0</v>
      </c>
      <c r="W756" s="1">
        <f t="shared" si="188"/>
        <v>0</v>
      </c>
    </row>
    <row r="757" spans="1:23" outlineLevel="5">
      <c r="A757" s="1" t="e">
        <f t="shared" si="186"/>
        <v>#REF!</v>
      </c>
      <c r="B757" s="16"/>
      <c r="C757" s="17"/>
      <c r="D757" s="17"/>
      <c r="E757" s="18"/>
      <c r="F757" s="31" t="s">
        <v>1383</v>
      </c>
      <c r="G757" s="35" t="s">
        <v>1384</v>
      </c>
      <c r="H757" s="18">
        <f>VLOOKUP(F757,'[1]2009'!$E$377:$G$725,3,FALSE)</f>
        <v>0</v>
      </c>
      <c r="I757" s="18">
        <f>VLOOKUP(F757,'[1]2010'!$E$396:$G$776,3,FALSE)</f>
        <v>0</v>
      </c>
      <c r="J757" s="18">
        <f>VLOOKUP(F757,'[1]2011'!$F$393:$H$771,3,FALSE)</f>
        <v>0</v>
      </c>
      <c r="K757" s="18">
        <f>VLOOKUP(F757,'[1]2012'!$E$418:$H$815,3,FALSE)</f>
        <v>0</v>
      </c>
      <c r="L757" s="18">
        <f>VLOOKUP(F757,'[1]2013'!$F$419:$H$824,3,FALSE)</f>
        <v>0</v>
      </c>
      <c r="M757" s="18">
        <f>VLOOKUP(F757,'[1]2014'!$F$417:$K$819,6,FALSE)</f>
        <v>0</v>
      </c>
      <c r="N757" s="23">
        <f>VLOOKUP(F757,'[1]2015-2016'!$F$421:$J$826,5,FALSE)</f>
        <v>0</v>
      </c>
      <c r="O757" s="15">
        <f>VLOOKUP(F757,'[1]2015-2016'!$F$420:$M$825,8,FALSE)</f>
        <v>0</v>
      </c>
      <c r="T757" s="32">
        <v>0</v>
      </c>
      <c r="U757" s="1">
        <f t="shared" si="187"/>
        <v>0</v>
      </c>
      <c r="V757" s="33">
        <v>0</v>
      </c>
      <c r="W757" s="1">
        <f t="shared" si="188"/>
        <v>0</v>
      </c>
    </row>
    <row r="758" spans="1:23" outlineLevel="4">
      <c r="A758" s="1" t="e">
        <f t="shared" si="186"/>
        <v>#REF!</v>
      </c>
      <c r="B758" s="16"/>
      <c r="C758" s="17"/>
      <c r="D758" s="17"/>
      <c r="E758" s="18"/>
      <c r="F758" s="31" t="s">
        <v>1385</v>
      </c>
      <c r="G758" s="35" t="s">
        <v>1386</v>
      </c>
      <c r="H758" s="18">
        <f>VLOOKUP(F758,'[1]2009'!$E$377:$G$725,3,FALSE)</f>
        <v>0</v>
      </c>
      <c r="I758" s="18">
        <f>VLOOKUP(F758,'[1]2010'!$E$396:$G$776,3,FALSE)</f>
        <v>0</v>
      </c>
      <c r="J758" s="18">
        <f>VLOOKUP(F758,'[1]2011'!$F$393:$H$771,3,FALSE)</f>
        <v>0</v>
      </c>
      <c r="K758" s="18">
        <f>VLOOKUP(F758,'[1]2012'!$E$418:$H$815,3,FALSE)</f>
        <v>0</v>
      </c>
      <c r="L758" s="18">
        <f>VLOOKUP(F758,'[1]2013'!$F$419:$H$824,3,FALSE)</f>
        <v>0</v>
      </c>
      <c r="M758" s="18">
        <f>VLOOKUP(F758,'[1]2014'!$F$417:$K$819,6,FALSE)</f>
        <v>0</v>
      </c>
      <c r="N758" s="23">
        <f>VLOOKUP(F758,'[1]2015-2016'!$F$421:$J$826,5,FALSE)</f>
        <v>0</v>
      </c>
      <c r="O758" s="15">
        <f>VLOOKUP(F758,'[1]2015-2016'!$F$420:$M$825,8,FALSE)</f>
        <v>0</v>
      </c>
      <c r="T758" s="32">
        <v>0</v>
      </c>
      <c r="U758" s="1">
        <f t="shared" si="187"/>
        <v>0</v>
      </c>
      <c r="V758" s="33">
        <v>0</v>
      </c>
      <c r="W758" s="1">
        <f t="shared" si="188"/>
        <v>0</v>
      </c>
    </row>
    <row r="759" spans="1:23" outlineLevel="4">
      <c r="A759" s="1" t="e">
        <f t="shared" si="186"/>
        <v>#REF!</v>
      </c>
      <c r="B759" s="16"/>
      <c r="C759" s="17"/>
      <c r="D759" s="17"/>
      <c r="E759" s="18"/>
      <c r="F759" s="49" t="s">
        <v>1387</v>
      </c>
      <c r="G759" s="51" t="s">
        <v>1388</v>
      </c>
      <c r="H759" s="18">
        <v>0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23">
        <f>VLOOKUP(F759,'[1]2015-2016'!$F$421:$J$826,5,FALSE)</f>
        <v>0</v>
      </c>
      <c r="O759" s="15">
        <f>VLOOKUP(F759,'[1]2015-2016'!$F$420:$M$825,8,FALSE)</f>
        <v>0</v>
      </c>
      <c r="T759" s="32">
        <v>0</v>
      </c>
      <c r="U759" s="1">
        <f t="shared" si="187"/>
        <v>0</v>
      </c>
      <c r="V759" s="33">
        <v>0</v>
      </c>
      <c r="W759" s="1">
        <f t="shared" si="188"/>
        <v>0</v>
      </c>
    </row>
    <row r="760" spans="1:23" outlineLevel="4">
      <c r="A760" s="1" t="e">
        <f t="shared" si="186"/>
        <v>#REF!</v>
      </c>
      <c r="B760" s="16"/>
      <c r="C760" s="17"/>
      <c r="D760" s="17"/>
      <c r="E760" s="18"/>
      <c r="F760" s="31" t="s">
        <v>1389</v>
      </c>
      <c r="G760" s="35" t="s">
        <v>1390</v>
      </c>
      <c r="H760" s="18">
        <f>VLOOKUP(F760,'[1]2009'!$E$377:$G$725,3,FALSE)</f>
        <v>360791.91851439542</v>
      </c>
      <c r="I760" s="18">
        <f>VLOOKUP(F760,'[1]2010'!$E$396:$G$776,3,FALSE)</f>
        <v>0</v>
      </c>
      <c r="J760" s="18">
        <f>VLOOKUP(F760,'[1]2011'!$F$393:$H$771,3,FALSE)</f>
        <v>0</v>
      </c>
      <c r="K760" s="18">
        <f>VLOOKUP(F760,'[1]2012'!$E$418:$H$815,3,FALSE)</f>
        <v>0</v>
      </c>
      <c r="L760" s="18">
        <f>VLOOKUP(F760,'[1]2013'!$F$419:$H$824,3,FALSE)</f>
        <v>0</v>
      </c>
      <c r="M760" s="18">
        <f>VLOOKUP(F760,'[1]2014'!$F$417:$K$819,6,FALSE)</f>
        <v>14893</v>
      </c>
      <c r="N760" s="23">
        <f>VLOOKUP(F760,'[1]2015-2016'!$F$421:$J$826,5,FALSE)</f>
        <v>75000</v>
      </c>
      <c r="O760" s="15">
        <f>VLOOKUP(F760,'[1]2015-2016'!$F$420:$M$825,8,FALSE)</f>
        <v>77850</v>
      </c>
      <c r="T760" s="32" t="e">
        <f>VLOOKUP(R760,#REF!,6,FALSE)</f>
        <v>#REF!</v>
      </c>
      <c r="U760" s="1" t="e">
        <f t="shared" si="187"/>
        <v>#REF!</v>
      </c>
      <c r="V760" s="33">
        <v>37500000</v>
      </c>
      <c r="W760" s="1">
        <f t="shared" si="188"/>
        <v>37500</v>
      </c>
    </row>
    <row r="761" spans="1:23" outlineLevel="1">
      <c r="A761" s="1" t="e">
        <f t="shared" si="186"/>
        <v>#REF!</v>
      </c>
      <c r="B761" s="16"/>
      <c r="C761" s="17"/>
      <c r="D761" s="17"/>
      <c r="E761" s="18"/>
      <c r="F761" s="31"/>
      <c r="G761" s="35"/>
      <c r="H761" s="18"/>
      <c r="I761" s="18"/>
      <c r="J761" s="18"/>
      <c r="K761" s="18"/>
      <c r="L761" s="18"/>
      <c r="M761" s="18"/>
      <c r="N761" s="23"/>
      <c r="O761" s="15"/>
      <c r="T761" s="32"/>
      <c r="U761" s="1">
        <f t="shared" si="187"/>
        <v>0</v>
      </c>
      <c r="V761" s="33"/>
      <c r="W761" s="1">
        <f t="shared" si="188"/>
        <v>0</v>
      </c>
    </row>
    <row r="762" spans="1:23">
      <c r="A762" s="1" t="e">
        <f t="shared" si="186"/>
        <v>#REF!</v>
      </c>
      <c r="B762" s="24" t="s">
        <v>1391</v>
      </c>
      <c r="C762" s="149" t="s">
        <v>1392</v>
      </c>
      <c r="D762" s="17"/>
      <c r="E762" s="134"/>
      <c r="F762" s="134"/>
      <c r="G762" s="145"/>
      <c r="H762" s="19">
        <f t="shared" ref="H762" si="200">SUM(H763+H800)</f>
        <v>1382580.2022264875</v>
      </c>
      <c r="I762" s="19">
        <f t="shared" ref="I762:O762" si="201">SUM(I763+I800)</f>
        <v>1182467</v>
      </c>
      <c r="J762" s="19">
        <f t="shared" si="201"/>
        <v>1225042</v>
      </c>
      <c r="K762" s="19">
        <f t="shared" si="201"/>
        <v>1459877</v>
      </c>
      <c r="L762" s="19">
        <f t="shared" si="201"/>
        <v>1845896</v>
      </c>
      <c r="M762" s="19">
        <f t="shared" si="201"/>
        <v>2595443</v>
      </c>
      <c r="N762" s="19">
        <f t="shared" si="201"/>
        <v>2394457</v>
      </c>
      <c r="O762" s="26">
        <f t="shared" si="201"/>
        <v>2485446.3659999999</v>
      </c>
      <c r="T762" s="27" t="e">
        <f>+SUM(T763,T800)</f>
        <v>#REF!</v>
      </c>
      <c r="U762" s="1" t="e">
        <f t="shared" si="187"/>
        <v>#REF!</v>
      </c>
      <c r="V762" s="28">
        <f t="shared" ref="V762" si="202">+SUM(V763,V800)</f>
        <v>273491273.10000002</v>
      </c>
      <c r="W762" s="1">
        <f t="shared" si="188"/>
        <v>273491.27310000005</v>
      </c>
    </row>
    <row r="763" spans="1:23">
      <c r="A763" s="1" t="e">
        <f t="shared" si="186"/>
        <v>#REF!</v>
      </c>
      <c r="B763" s="24" t="s">
        <v>473</v>
      </c>
      <c r="C763" s="85" t="s">
        <v>1393</v>
      </c>
      <c r="D763" s="17"/>
      <c r="E763" s="17"/>
      <c r="F763" s="18"/>
      <c r="G763" s="53"/>
      <c r="H763" s="19">
        <f t="shared" ref="H763:O763" si="203">SUM(H764+H783+H785+H792+H797)</f>
        <v>1382580.2022264875</v>
      </c>
      <c r="I763" s="19">
        <f t="shared" si="203"/>
        <v>1182467</v>
      </c>
      <c r="J763" s="19">
        <f t="shared" si="203"/>
        <v>1225042</v>
      </c>
      <c r="K763" s="19">
        <f t="shared" si="203"/>
        <v>1459877</v>
      </c>
      <c r="L763" s="19">
        <f t="shared" si="203"/>
        <v>1845896</v>
      </c>
      <c r="M763" s="19">
        <f t="shared" si="203"/>
        <v>2595443</v>
      </c>
      <c r="N763" s="19">
        <f t="shared" si="203"/>
        <v>2394457</v>
      </c>
      <c r="O763" s="26">
        <f t="shared" si="203"/>
        <v>2485446.3659999999</v>
      </c>
      <c r="T763" s="125" t="e">
        <f>+SUM(T764,T783,T785,T792,T797)</f>
        <v>#REF!</v>
      </c>
      <c r="U763" s="1" t="e">
        <f t="shared" si="187"/>
        <v>#REF!</v>
      </c>
      <c r="V763" s="150">
        <f t="shared" ref="V763" si="204">+SUM(V764,V783,V785,V792,V797)</f>
        <v>273491273.10000002</v>
      </c>
      <c r="W763" s="1">
        <f t="shared" si="188"/>
        <v>273491.27310000005</v>
      </c>
    </row>
    <row r="764" spans="1:23" outlineLevel="1">
      <c r="A764" s="1" t="e">
        <f t="shared" si="186"/>
        <v>#REF!</v>
      </c>
      <c r="B764" s="16"/>
      <c r="C764" s="31" t="s">
        <v>475</v>
      </c>
      <c r="D764" s="17" t="s">
        <v>1394</v>
      </c>
      <c r="E764" s="17"/>
      <c r="F764" s="17"/>
      <c r="G764" s="17"/>
      <c r="H764" s="18">
        <f t="shared" ref="H764:O764" si="205">SUM(H765:H782)</f>
        <v>754701.13599999994</v>
      </c>
      <c r="I764" s="18">
        <f t="shared" si="205"/>
        <v>970635</v>
      </c>
      <c r="J764" s="18">
        <f t="shared" si="205"/>
        <v>1092359</v>
      </c>
      <c r="K764" s="18">
        <f t="shared" si="205"/>
        <v>1449554</v>
      </c>
      <c r="L764" s="18">
        <f t="shared" si="205"/>
        <v>1765455</v>
      </c>
      <c r="M764" s="18">
        <f t="shared" si="205"/>
        <v>2461255</v>
      </c>
      <c r="N764" s="18">
        <f t="shared" si="205"/>
        <v>2359826</v>
      </c>
      <c r="O764" s="45">
        <f t="shared" si="205"/>
        <v>2449499.3880000003</v>
      </c>
      <c r="T764" s="39">
        <f>SUM(T765:T782)</f>
        <v>1954320280</v>
      </c>
      <c r="U764" s="1">
        <f t="shared" si="187"/>
        <v>1954320.28</v>
      </c>
      <c r="V764" s="40">
        <f t="shared" ref="V764" si="206">SUM(V765:V782)</f>
        <v>273226337</v>
      </c>
      <c r="W764" s="1">
        <f t="shared" si="188"/>
        <v>273226.337</v>
      </c>
    </row>
    <row r="765" spans="1:23" outlineLevel="4">
      <c r="A765" s="1" t="e">
        <f t="shared" si="186"/>
        <v>#REF!</v>
      </c>
      <c r="B765" s="16"/>
      <c r="C765" s="17"/>
      <c r="D765" s="17"/>
      <c r="E765" s="18"/>
      <c r="F765" s="31" t="s">
        <v>1395</v>
      </c>
      <c r="G765" s="35" t="s">
        <v>1396</v>
      </c>
      <c r="H765" s="18">
        <f>VLOOKUP(F765,'[1]2009'!$E$377:$G$725,3,FALSE)</f>
        <v>82.88</v>
      </c>
      <c r="I765" s="18">
        <f>VLOOKUP(F765,'[1]2010'!$E$396:$G$776,3,FALSE)</f>
        <v>507</v>
      </c>
      <c r="J765" s="18">
        <f>VLOOKUP(F765,'[1]2011'!$F$393:$H$771,3,FALSE)</f>
        <v>522</v>
      </c>
      <c r="K765" s="18">
        <f>VLOOKUP(F765,'[1]2012'!$E$418:$H$815,3,FALSE)</f>
        <v>4038</v>
      </c>
      <c r="L765" s="18">
        <f>VLOOKUP(F765,'[1]2013'!$F$419:$H$824,3,FALSE)</f>
        <v>5149</v>
      </c>
      <c r="M765" s="18">
        <f>VLOOKUP(F765,'[1]2014'!$F$417:$K$819,6,FALSE)</f>
        <v>2467</v>
      </c>
      <c r="N765" s="23">
        <f>VLOOKUP(F765,'[1]2015-2016'!$F$421:$J$826,5,FALSE)</f>
        <v>7372</v>
      </c>
      <c r="O765" s="15">
        <f>VLOOKUP(F765,'[1]2015-2016'!$F$420:$M$825,8,FALSE)</f>
        <v>7652.1360000000004</v>
      </c>
      <c r="T765" s="32">
        <v>5160951</v>
      </c>
      <c r="U765" s="1">
        <f t="shared" si="187"/>
        <v>5160.951</v>
      </c>
      <c r="V765" s="33">
        <v>516095.1</v>
      </c>
      <c r="W765" s="1">
        <f t="shared" si="188"/>
        <v>516.0951</v>
      </c>
    </row>
    <row r="766" spans="1:23" outlineLevel="4">
      <c r="A766" s="1" t="e">
        <f t="shared" si="186"/>
        <v>#REF!</v>
      </c>
      <c r="B766" s="16"/>
      <c r="C766" s="17"/>
      <c r="D766" s="17"/>
      <c r="E766" s="18"/>
      <c r="F766" s="31" t="s">
        <v>1397</v>
      </c>
      <c r="G766" s="35" t="s">
        <v>1398</v>
      </c>
      <c r="H766" s="18">
        <f>VLOOKUP(F766,'[1]2009'!$E$377:$G$725,3,FALSE)</f>
        <v>51602.124000000003</v>
      </c>
      <c r="I766" s="18">
        <f>VLOOKUP(F766,'[1]2010'!$E$396:$G$776,3,FALSE)</f>
        <v>143698</v>
      </c>
      <c r="J766" s="18">
        <f>VLOOKUP(F766,'[1]2011'!$F$393:$H$771,3,FALSE)</f>
        <v>363647</v>
      </c>
      <c r="K766" s="18">
        <f>VLOOKUP(F766,'[1]2012'!$E$418:$H$815,3,FALSE)</f>
        <v>114149</v>
      </c>
      <c r="L766" s="18">
        <f>VLOOKUP(F766,'[1]2013'!$F$419:$H$824,3,FALSE)</f>
        <v>102505</v>
      </c>
      <c r="M766" s="18">
        <f>VLOOKUP(F766,'[1]2014'!$F$417:$K$819,6,FALSE)</f>
        <v>159219</v>
      </c>
      <c r="N766" s="23">
        <f>VLOOKUP(F766,'[1]2015-2016'!$F$421:$J$826,5,FALSE)</f>
        <v>132495</v>
      </c>
      <c r="O766" s="15">
        <f>VLOOKUP(F766,'[1]2015-2016'!$F$420:$M$825,8,FALSE)</f>
        <v>137529.81</v>
      </c>
      <c r="T766" s="32">
        <v>98346715</v>
      </c>
      <c r="U766" s="1">
        <f t="shared" si="187"/>
        <v>98346.714999999997</v>
      </c>
      <c r="V766" s="33">
        <v>21009828.5</v>
      </c>
      <c r="W766" s="1">
        <f t="shared" si="188"/>
        <v>21009.8285</v>
      </c>
    </row>
    <row r="767" spans="1:23" outlineLevel="4">
      <c r="A767" s="1" t="e">
        <f t="shared" si="186"/>
        <v>#REF!</v>
      </c>
      <c r="B767" s="16"/>
      <c r="C767" s="17"/>
      <c r="D767" s="17"/>
      <c r="E767" s="18"/>
      <c r="F767" s="31" t="s">
        <v>1399</v>
      </c>
      <c r="G767" s="44" t="s">
        <v>1400</v>
      </c>
      <c r="H767" s="18">
        <f>VLOOKUP(F767,'[1]2009'!$E$377:$G$725,3,FALSE)</f>
        <v>532576.52</v>
      </c>
      <c r="I767" s="18">
        <f>VLOOKUP(F767,'[1]2010'!$E$396:$G$776,3,FALSE)</f>
        <v>454600</v>
      </c>
      <c r="J767" s="18">
        <f>VLOOKUP(F767,'[1]2011'!$F$393:$H$771,3,FALSE)</f>
        <v>542455</v>
      </c>
      <c r="K767" s="18">
        <f>VLOOKUP(F767,'[1]2012'!$E$418:$H$815,3,FALSE)</f>
        <v>779836</v>
      </c>
      <c r="L767" s="18">
        <f>VLOOKUP(F767,'[1]2013'!$F$419:$H$824,3,FALSE)</f>
        <v>1025123</v>
      </c>
      <c r="M767" s="18">
        <f>VLOOKUP(F767,'[1]2014'!$F$417:$K$819,6,FALSE)</f>
        <v>1167983</v>
      </c>
      <c r="N767" s="23">
        <f>VLOOKUP(F767,'[1]2015-2016'!$F$421:$J$826,5,FALSE)</f>
        <v>1404960</v>
      </c>
      <c r="O767" s="15">
        <f>VLOOKUP(F767,'[1]2015-2016'!$F$420:$M$825,8,FALSE)</f>
        <v>1458348.48</v>
      </c>
      <c r="T767" s="32">
        <v>1191303802</v>
      </c>
      <c r="U767" s="1">
        <f t="shared" si="187"/>
        <v>1191303.8019999999</v>
      </c>
      <c r="V767" s="33">
        <v>168358469.19999999</v>
      </c>
      <c r="W767" s="1">
        <f t="shared" si="188"/>
        <v>168358.46919999999</v>
      </c>
    </row>
    <row r="768" spans="1:23" outlineLevel="4">
      <c r="A768" s="1" t="e">
        <f t="shared" si="186"/>
        <v>#REF!</v>
      </c>
      <c r="B768" s="16"/>
      <c r="C768" s="17"/>
      <c r="D768" s="17"/>
      <c r="E768" s="18"/>
      <c r="F768" s="49" t="s">
        <v>1401</v>
      </c>
      <c r="G768" s="51" t="s">
        <v>1402</v>
      </c>
      <c r="H768" s="18">
        <v>0</v>
      </c>
      <c r="I768" s="18">
        <v>0</v>
      </c>
      <c r="J768" s="18">
        <v>0</v>
      </c>
      <c r="K768" s="18">
        <v>0</v>
      </c>
      <c r="L768" s="18">
        <v>0</v>
      </c>
      <c r="M768" s="18">
        <v>0</v>
      </c>
      <c r="N768" s="23">
        <f>VLOOKUP(F768,'[1]2015-2016'!$F$421:$J$826,5,FALSE)</f>
        <v>0</v>
      </c>
      <c r="O768" s="15">
        <f>VLOOKUP(F768,'[1]2015-2016'!$F$420:$M$825,8,FALSE)</f>
        <v>0</v>
      </c>
      <c r="T768" s="32">
        <v>0</v>
      </c>
      <c r="U768" s="1">
        <f t="shared" si="187"/>
        <v>0</v>
      </c>
      <c r="V768" s="33">
        <v>0</v>
      </c>
      <c r="W768" s="1">
        <f t="shared" si="188"/>
        <v>0</v>
      </c>
    </row>
    <row r="769" spans="1:23" outlineLevel="4">
      <c r="A769" s="1" t="e">
        <f t="shared" si="186"/>
        <v>#REF!</v>
      </c>
      <c r="B769" s="16"/>
      <c r="C769" s="17"/>
      <c r="D769" s="17"/>
      <c r="E769" s="18"/>
      <c r="F769" s="31" t="s">
        <v>1403</v>
      </c>
      <c r="G769" s="35" t="s">
        <v>1404</v>
      </c>
      <c r="H769" s="18">
        <f>VLOOKUP(F769,'[1]2009'!$E$377:$G$725,3,FALSE)</f>
        <v>0</v>
      </c>
      <c r="I769" s="18">
        <f>VLOOKUP(F769,'[1]2010'!$E$396:$G$776,3,FALSE)</f>
        <v>0</v>
      </c>
      <c r="J769" s="18">
        <f>VLOOKUP(F769,'[1]2011'!$F$393:$H$771,3,FALSE)</f>
        <v>0</v>
      </c>
      <c r="K769" s="18">
        <f>VLOOKUP(F769,'[1]2012'!$E$418:$H$815,3,FALSE)</f>
        <v>0</v>
      </c>
      <c r="L769" s="18">
        <f>VLOOKUP(F769,'[1]2013'!$F$419:$H$824,3,FALSE)</f>
        <v>0</v>
      </c>
      <c r="M769" s="18">
        <f>VLOOKUP(F769,'[1]2014'!$F$417:$K$819,6,FALSE)</f>
        <v>0</v>
      </c>
      <c r="N769" s="23">
        <f>VLOOKUP(F769,'[1]2015-2016'!$F$421:$J$826,5,FALSE)</f>
        <v>0</v>
      </c>
      <c r="O769" s="15">
        <f>VLOOKUP(F769,'[1]2015-2016'!$F$420:$M$825,8,FALSE)</f>
        <v>0</v>
      </c>
      <c r="T769" s="32">
        <v>0</v>
      </c>
      <c r="U769" s="1">
        <f t="shared" si="187"/>
        <v>0</v>
      </c>
      <c r="V769" s="33">
        <v>0</v>
      </c>
      <c r="W769" s="1">
        <f t="shared" si="188"/>
        <v>0</v>
      </c>
    </row>
    <row r="770" spans="1:23" outlineLevel="4">
      <c r="A770" s="1" t="e">
        <f t="shared" si="186"/>
        <v>#REF!</v>
      </c>
      <c r="B770" s="16"/>
      <c r="C770" s="17"/>
      <c r="D770" s="17"/>
      <c r="E770" s="18"/>
      <c r="F770" s="31" t="s">
        <v>1405</v>
      </c>
      <c r="G770" s="43" t="s">
        <v>1406</v>
      </c>
      <c r="H770" s="18">
        <f>VLOOKUP(F770,'[1]2009'!$E$377:$G$725,3,FALSE)</f>
        <v>0</v>
      </c>
      <c r="I770" s="18">
        <f>VLOOKUP(F770,'[1]2010'!$E$396:$G$776,3,FALSE)</f>
        <v>0</v>
      </c>
      <c r="J770" s="18">
        <f>VLOOKUP(F770,'[1]2011'!$F$393:$H$771,3,FALSE)</f>
        <v>0</v>
      </c>
      <c r="K770" s="18">
        <f>VLOOKUP(F770,'[1]2012'!$E$418:$H$815,3,FALSE)</f>
        <v>0</v>
      </c>
      <c r="L770" s="18">
        <f>VLOOKUP(F770,'[1]2013'!$F$419:$H$824,3,FALSE)</f>
        <v>0</v>
      </c>
      <c r="M770" s="18">
        <f>VLOOKUP(F770,'[1]2014'!$F$417:$K$819,6,FALSE)</f>
        <v>0</v>
      </c>
      <c r="N770" s="23">
        <f>VLOOKUP(F770,'[1]2015-2016'!$F$421:$J$826,5,FALSE)</f>
        <v>0</v>
      </c>
      <c r="O770" s="15">
        <f>VLOOKUP(F770,'[1]2015-2016'!$F$420:$M$825,8,FALSE)</f>
        <v>0</v>
      </c>
      <c r="T770" s="32">
        <v>0</v>
      </c>
      <c r="U770" s="1">
        <f t="shared" si="187"/>
        <v>0</v>
      </c>
      <c r="V770" s="33">
        <v>0</v>
      </c>
      <c r="W770" s="1">
        <f t="shared" si="188"/>
        <v>0</v>
      </c>
    </row>
    <row r="771" spans="1:23" outlineLevel="5">
      <c r="A771" s="1" t="e">
        <f t="shared" si="186"/>
        <v>#REF!</v>
      </c>
      <c r="B771" s="16"/>
      <c r="C771" s="17"/>
      <c r="D771" s="17"/>
      <c r="E771" s="18"/>
      <c r="F771" s="31" t="s">
        <v>1407</v>
      </c>
      <c r="G771" s="43" t="s">
        <v>1022</v>
      </c>
      <c r="H771" s="18">
        <f>VLOOKUP(F771,'[1]2009'!$E$377:$G$725,3,FALSE)</f>
        <v>0</v>
      </c>
      <c r="I771" s="18">
        <f>VLOOKUP(F771,'[1]2010'!$E$396:$G$776,3,FALSE)</f>
        <v>0</v>
      </c>
      <c r="J771" s="18">
        <f>VLOOKUP(F771,'[1]2011'!$F$393:$H$771,3,FALSE)</f>
        <v>0</v>
      </c>
      <c r="K771" s="18">
        <f>VLOOKUP(F771,'[1]2012'!$E$418:$H$815,3,FALSE)</f>
        <v>0</v>
      </c>
      <c r="L771" s="18">
        <f>VLOOKUP(F771,'[1]2013'!$F$419:$H$824,3,FALSE)</f>
        <v>0</v>
      </c>
      <c r="M771" s="18">
        <f>VLOOKUP(F771,'[1]2014'!$F$417:$K$819,6,FALSE)</f>
        <v>0</v>
      </c>
      <c r="N771" s="23">
        <f>VLOOKUP(F771,'[1]2015-2016'!$F$421:$J$826,5,FALSE)</f>
        <v>0</v>
      </c>
      <c r="O771" s="15">
        <f>VLOOKUP(F771,'[1]2015-2016'!$F$420:$M$825,8,FALSE)</f>
        <v>0</v>
      </c>
      <c r="T771" s="32">
        <v>0</v>
      </c>
      <c r="U771" s="1">
        <f t="shared" si="187"/>
        <v>0</v>
      </c>
      <c r="V771" s="33">
        <v>0</v>
      </c>
      <c r="W771" s="1">
        <f t="shared" si="188"/>
        <v>0</v>
      </c>
    </row>
    <row r="772" spans="1:23" outlineLevel="5">
      <c r="A772" s="1" t="e">
        <f t="shared" si="186"/>
        <v>#REF!</v>
      </c>
      <c r="B772" s="16"/>
      <c r="C772" s="17"/>
      <c r="D772" s="17"/>
      <c r="E772" s="18"/>
      <c r="F772" s="31" t="s">
        <v>1408</v>
      </c>
      <c r="G772" s="43" t="s">
        <v>1409</v>
      </c>
      <c r="H772" s="18">
        <v>0</v>
      </c>
      <c r="I772" s="18">
        <v>0</v>
      </c>
      <c r="J772" s="18">
        <v>0</v>
      </c>
      <c r="K772" s="18">
        <f>VLOOKUP(F772,'[1]2012'!$E$418:$H$815,3,FALSE)</f>
        <v>0</v>
      </c>
      <c r="L772" s="18">
        <f>VLOOKUP(F772,'[1]2013'!$F$419:$H$824,3,FALSE)</f>
        <v>0</v>
      </c>
      <c r="M772" s="18">
        <f>VLOOKUP(F772,'[1]2014'!$F$417:$K$819,6,FALSE)</f>
        <v>0</v>
      </c>
      <c r="N772" s="23">
        <f>VLOOKUP(F772,'[1]2015-2016'!$F$421:$J$826,5,FALSE)</f>
        <v>0</v>
      </c>
      <c r="O772" s="15">
        <f>VLOOKUP(F772,'[1]2015-2016'!$F$420:$M$825,8,FALSE)</f>
        <v>0</v>
      </c>
      <c r="T772" s="32">
        <v>0</v>
      </c>
      <c r="U772" s="1">
        <f t="shared" si="187"/>
        <v>0</v>
      </c>
      <c r="V772" s="33">
        <v>0</v>
      </c>
      <c r="W772" s="1">
        <f t="shared" si="188"/>
        <v>0</v>
      </c>
    </row>
    <row r="773" spans="1:23" outlineLevel="4">
      <c r="A773" s="1" t="e">
        <f t="shared" si="186"/>
        <v>#REF!</v>
      </c>
      <c r="B773" s="16"/>
      <c r="C773" s="17"/>
      <c r="D773" s="17"/>
      <c r="E773" s="18"/>
      <c r="F773" s="31" t="s">
        <v>1410</v>
      </c>
      <c r="G773" s="35" t="s">
        <v>1411</v>
      </c>
      <c r="H773" s="18">
        <f>VLOOKUP(F773,'[1]2009'!$E$377:$G$725,3,FALSE)</f>
        <v>170439.61199999999</v>
      </c>
      <c r="I773" s="18">
        <f>VLOOKUP(F773,'[1]2010'!$E$396:$G$776,3,FALSE)</f>
        <v>174061</v>
      </c>
      <c r="J773" s="18">
        <f>VLOOKUP(F773,'[1]2011'!$F$393:$H$771,3,FALSE)</f>
        <v>1501</v>
      </c>
      <c r="K773" s="18">
        <f>VLOOKUP(F773,'[1]2012'!$E$418:$H$815,3,FALSE)</f>
        <v>210957</v>
      </c>
      <c r="L773" s="18">
        <f>VLOOKUP(F773,'[1]2013'!$F$419:$H$824,3,FALSE)</f>
        <v>258292</v>
      </c>
      <c r="M773" s="18">
        <f>VLOOKUP(F773,'[1]2014'!$F$417:$K$819,6,FALSE)</f>
        <v>269157</v>
      </c>
      <c r="N773" s="23">
        <f>VLOOKUP(F773,'[1]2015-2016'!$F$421:$J$826,5,FALSE)</f>
        <v>202694</v>
      </c>
      <c r="O773" s="15">
        <f>VLOOKUP(F773,'[1]2015-2016'!$F$420:$M$825,8,FALSE)</f>
        <v>210396.372</v>
      </c>
      <c r="T773" s="32">
        <v>163318477</v>
      </c>
      <c r="U773" s="1">
        <f t="shared" si="187"/>
        <v>163318.47700000001</v>
      </c>
      <c r="V773" s="33">
        <v>30824430.699999999</v>
      </c>
      <c r="W773" s="1">
        <f t="shared" si="188"/>
        <v>30824.430700000001</v>
      </c>
    </row>
    <row r="774" spans="1:23" outlineLevel="4">
      <c r="A774" s="1" t="e">
        <f t="shared" si="186"/>
        <v>#REF!</v>
      </c>
      <c r="B774" s="16"/>
      <c r="C774" s="17"/>
      <c r="D774" s="17"/>
      <c r="E774" s="18"/>
      <c r="F774" s="31" t="s">
        <v>1412</v>
      </c>
      <c r="G774" s="42" t="s">
        <v>1413</v>
      </c>
      <c r="H774" s="18">
        <f>VLOOKUP(F774,'[1]2009'!$E$377:$G$725,3,FALSE)</f>
        <v>0</v>
      </c>
      <c r="I774" s="18">
        <f>VLOOKUP(F774,'[1]2010'!$E$396:$G$776,3,FALSE)</f>
        <v>1457</v>
      </c>
      <c r="J774" s="18">
        <f>VLOOKUP(F774,'[1]2011'!$F$393:$H$771,3,FALSE)</f>
        <v>0</v>
      </c>
      <c r="K774" s="18">
        <f>VLOOKUP(F774,'[1]2012'!$E$418:$H$815,3,FALSE)</f>
        <v>56399</v>
      </c>
      <c r="L774" s="18">
        <f>VLOOKUP(F774,'[1]2013'!$F$419:$H$824,3,FALSE)</f>
        <v>41117</v>
      </c>
      <c r="M774" s="18">
        <f>VLOOKUP(F774,'[1]2014'!$F$417:$K$819,6,FALSE)</f>
        <v>0</v>
      </c>
      <c r="N774" s="23">
        <f>VLOOKUP(F774,'[1]2015-2016'!$F$421:$J$826,5,FALSE)</f>
        <v>0</v>
      </c>
      <c r="O774" s="15">
        <f>VLOOKUP(F774,'[1]2015-2016'!$F$420:$M$825,8,FALSE)</f>
        <v>0</v>
      </c>
      <c r="T774" s="32">
        <v>0</v>
      </c>
      <c r="U774" s="1">
        <f t="shared" si="187"/>
        <v>0</v>
      </c>
      <c r="V774" s="33">
        <v>0</v>
      </c>
      <c r="W774" s="1">
        <f t="shared" si="188"/>
        <v>0</v>
      </c>
    </row>
    <row r="775" spans="1:23" outlineLevel="4">
      <c r="A775" s="1" t="e">
        <f t="shared" si="186"/>
        <v>#REF!</v>
      </c>
      <c r="B775" s="16"/>
      <c r="C775" s="17"/>
      <c r="D775" s="17"/>
      <c r="E775" s="18"/>
      <c r="F775" s="31" t="s">
        <v>1414</v>
      </c>
      <c r="G775" s="43" t="s">
        <v>1415</v>
      </c>
      <c r="H775" s="18">
        <f>VLOOKUP(F775,'[1]2009'!$E$377:$G$725,3,FALSE)</f>
        <v>0</v>
      </c>
      <c r="I775" s="18">
        <f>VLOOKUP(F775,'[1]2010'!$E$396:$G$776,3,FALSE)</f>
        <v>0</v>
      </c>
      <c r="J775" s="18">
        <f>VLOOKUP(F775,'[1]2011'!$F$393:$H$771,3,FALSE)</f>
        <v>0</v>
      </c>
      <c r="K775" s="18">
        <f>VLOOKUP(F775,'[1]2012'!$E$418:$H$815,3,FALSE)</f>
        <v>0</v>
      </c>
      <c r="L775" s="18">
        <f>VLOOKUP(F775,'[1]2013'!$F$419:$H$824,3,FALSE)</f>
        <v>0</v>
      </c>
      <c r="M775" s="18">
        <f>VLOOKUP(F775,'[1]2014'!$F$417:$K$819,6,FALSE)</f>
        <v>434229</v>
      </c>
      <c r="N775" s="23">
        <f>VLOOKUP(F775,'[1]2015-2016'!$F$421:$J$826,5,FALSE)</f>
        <v>610849</v>
      </c>
      <c r="O775" s="15">
        <f>VLOOKUP(F775,'[1]2015-2016'!$F$420:$M$825,8,FALSE)</f>
        <v>634061.26199999999</v>
      </c>
      <c r="T775" s="32">
        <v>496190335</v>
      </c>
      <c r="U775" s="1">
        <f t="shared" si="187"/>
        <v>496190.33500000002</v>
      </c>
      <c r="V775" s="33">
        <v>52517513.5</v>
      </c>
      <c r="W775" s="1">
        <f t="shared" si="188"/>
        <v>52517.513500000001</v>
      </c>
    </row>
    <row r="776" spans="1:23" outlineLevel="4">
      <c r="A776" s="1" t="e">
        <f t="shared" si="186"/>
        <v>#REF!</v>
      </c>
      <c r="B776" s="16"/>
      <c r="C776" s="17"/>
      <c r="D776" s="17"/>
      <c r="E776" s="18"/>
      <c r="F776" s="49" t="s">
        <v>1416</v>
      </c>
      <c r="G776" s="52" t="s">
        <v>1417</v>
      </c>
      <c r="H776" s="18">
        <v>0</v>
      </c>
      <c r="I776" s="18">
        <v>0</v>
      </c>
      <c r="J776" s="18">
        <v>0</v>
      </c>
      <c r="K776" s="18">
        <f>VLOOKUP(F776,'[1]2012'!$E$418:$H$815,3,FALSE)</f>
        <v>0</v>
      </c>
      <c r="L776" s="18">
        <f>VLOOKUP(F776,'[1]2013'!$F$419:$H$824,3,FALSE)</f>
        <v>0</v>
      </c>
      <c r="M776" s="18">
        <v>0</v>
      </c>
      <c r="N776" s="23">
        <f>VLOOKUP(F776,'[1]2015-2016'!$F$421:$J$826,5,FALSE)</f>
        <v>0</v>
      </c>
      <c r="O776" s="15">
        <f>VLOOKUP(F776,'[1]2015-2016'!$F$420:$M$825,8,FALSE)</f>
        <v>0</v>
      </c>
      <c r="T776" s="32">
        <v>0</v>
      </c>
      <c r="U776" s="1">
        <f t="shared" si="187"/>
        <v>0</v>
      </c>
      <c r="V776" s="33">
        <v>0</v>
      </c>
      <c r="W776" s="1">
        <f t="shared" si="188"/>
        <v>0</v>
      </c>
    </row>
    <row r="777" spans="1:23" outlineLevel="4">
      <c r="A777" s="1" t="e">
        <f t="shared" ref="A777:A827" si="207">+A776+1</f>
        <v>#REF!</v>
      </c>
      <c r="B777" s="16"/>
      <c r="C777" s="17"/>
      <c r="D777" s="17"/>
      <c r="E777" s="18"/>
      <c r="F777" s="31" t="s">
        <v>1418</v>
      </c>
      <c r="G777" s="43" t="s">
        <v>1419</v>
      </c>
      <c r="H777" s="18">
        <v>0</v>
      </c>
      <c r="I777" s="18">
        <v>0</v>
      </c>
      <c r="J777" s="18">
        <v>0</v>
      </c>
      <c r="K777" s="18">
        <f>VLOOKUP(F777,'[1]2012'!$E$418:$H$815,3,FALSE)</f>
        <v>0</v>
      </c>
      <c r="L777" s="18">
        <f>VLOOKUP(F777,'[1]2013'!$F$419:$H$824,3,FALSE)</f>
        <v>1122</v>
      </c>
      <c r="M777" s="18">
        <f>VLOOKUP(F777,'[1]2014'!$F$417:$K$819,6,FALSE)</f>
        <v>10064</v>
      </c>
      <c r="N777" s="23">
        <f>VLOOKUP(F777,'[1]2015-2016'!$F$421:$J$826,5,FALSE)</f>
        <v>0</v>
      </c>
      <c r="O777" s="15">
        <f>VLOOKUP(F777,'[1]2015-2016'!$F$420:$M$825,8,FALSE)</f>
        <v>0</v>
      </c>
      <c r="T777" s="32">
        <v>0</v>
      </c>
      <c r="U777" s="1">
        <f t="shared" si="187"/>
        <v>0</v>
      </c>
      <c r="V777" s="33">
        <v>0</v>
      </c>
      <c r="W777" s="1">
        <f t="shared" si="188"/>
        <v>0</v>
      </c>
    </row>
    <row r="778" spans="1:23" outlineLevel="4">
      <c r="A778" s="1" t="e">
        <f t="shared" si="207"/>
        <v>#REF!</v>
      </c>
      <c r="B778" s="16"/>
      <c r="C778" s="17"/>
      <c r="D778" s="17"/>
      <c r="E778" s="18"/>
      <c r="F778" s="31" t="s">
        <v>1420</v>
      </c>
      <c r="G778" s="43" t="s">
        <v>1421</v>
      </c>
      <c r="H778" s="18">
        <v>0</v>
      </c>
      <c r="I778" s="18">
        <f>VLOOKUP(F778,'[1]2010'!$E$396:$G$776,3,FALSE)</f>
        <v>0</v>
      </c>
      <c r="J778" s="18">
        <v>0</v>
      </c>
      <c r="K778" s="18">
        <v>0</v>
      </c>
      <c r="L778" s="18">
        <v>0</v>
      </c>
      <c r="M778" s="18">
        <f>VLOOKUP(F778,'[1]2014'!$F$417:$K$819,6,FALSE)</f>
        <v>6234</v>
      </c>
      <c r="N778" s="23">
        <f>VLOOKUP(F778,'[1]2015-2016'!$F$421:$J$826,5,FALSE)</f>
        <v>1456</v>
      </c>
      <c r="O778" s="15">
        <f>VLOOKUP(F778,'[1]2015-2016'!$F$420:$M$825,8,FALSE)</f>
        <v>1511.328</v>
      </c>
      <c r="T778" s="32">
        <v>0</v>
      </c>
      <c r="U778" s="1">
        <f t="shared" si="187"/>
        <v>0</v>
      </c>
      <c r="V778" s="33">
        <v>0</v>
      </c>
      <c r="W778" s="1">
        <f t="shared" si="188"/>
        <v>0</v>
      </c>
    </row>
    <row r="779" spans="1:23" outlineLevel="4">
      <c r="A779" s="1" t="e">
        <f t="shared" si="207"/>
        <v>#REF!</v>
      </c>
      <c r="B779" s="16"/>
      <c r="C779" s="17"/>
      <c r="D779" s="17"/>
      <c r="E779" s="18"/>
      <c r="F779" s="31" t="s">
        <v>1422</v>
      </c>
      <c r="G779" s="43" t="s">
        <v>1423</v>
      </c>
      <c r="H779" s="18">
        <f>VLOOKUP(F779,'[1]2009'!$E$377:$G$725,3,FALSE)</f>
        <v>0</v>
      </c>
      <c r="I779" s="18">
        <f>VLOOKUP(F779,'[1]2010'!$E$396:$G$776,3,FALSE)</f>
        <v>196312</v>
      </c>
      <c r="J779" s="18">
        <f>VLOOKUP(F779,'[1]2011'!$F$393:$H$771,3,FALSE)</f>
        <v>184234</v>
      </c>
      <c r="K779" s="18">
        <f>VLOOKUP(F779,'[1]2012'!$E$418:$H$815,3,FALSE)</f>
        <v>259068</v>
      </c>
      <c r="L779" s="18">
        <f>VLOOKUP(F779,'[1]2013'!$F$419:$H$824,3,FALSE)</f>
        <v>309494</v>
      </c>
      <c r="M779" s="18">
        <f>VLOOKUP(F779,'[1]2014'!$F$417:$K$819,6,FALSE)</f>
        <v>377779</v>
      </c>
      <c r="N779" s="23">
        <f>VLOOKUP(F779,'[1]2015-2016'!$F$421:$J$826,5,FALSE)</f>
        <v>0</v>
      </c>
      <c r="O779" s="15">
        <f>VLOOKUP(F779,'[1]2015-2016'!$F$420:$M$825,8,FALSE)</f>
        <v>0</v>
      </c>
      <c r="T779" s="32">
        <v>0</v>
      </c>
      <c r="U779" s="1">
        <f t="shared" ref="U779:U827" si="208">T779/1000</f>
        <v>0</v>
      </c>
      <c r="V779" s="33">
        <v>0</v>
      </c>
      <c r="W779" s="1">
        <f t="shared" ref="W779:W827" si="209">V779/1000</f>
        <v>0</v>
      </c>
    </row>
    <row r="780" spans="1:23" outlineLevel="4">
      <c r="B780" s="16"/>
      <c r="C780" s="17"/>
      <c r="D780" s="17"/>
      <c r="E780" s="18"/>
      <c r="F780" s="95" t="s">
        <v>1424</v>
      </c>
      <c r="G780" s="151" t="s">
        <v>1425</v>
      </c>
      <c r="H780" s="18">
        <v>0</v>
      </c>
      <c r="I780" s="18">
        <v>0</v>
      </c>
      <c r="J780" s="18">
        <v>0</v>
      </c>
      <c r="K780" s="18">
        <v>12373</v>
      </c>
      <c r="L780" s="18">
        <f>VLOOKUP(F780,'[1]2013'!$F$419:$H$824,3,FALSE)</f>
        <v>0</v>
      </c>
      <c r="M780" s="18">
        <v>0</v>
      </c>
      <c r="N780" s="23">
        <v>0</v>
      </c>
      <c r="O780" s="15">
        <v>0</v>
      </c>
      <c r="T780" s="32"/>
      <c r="V780" s="33"/>
    </row>
    <row r="781" spans="1:23" outlineLevel="4">
      <c r="A781" s="1" t="e">
        <f>+A779+1</f>
        <v>#REF!</v>
      </c>
      <c r="B781" s="16"/>
      <c r="C781" s="17"/>
      <c r="D781" s="17"/>
      <c r="E781" s="18"/>
      <c r="F781" s="31" t="s">
        <v>1426</v>
      </c>
      <c r="G781" s="43" t="s">
        <v>1427</v>
      </c>
      <c r="H781" s="18">
        <v>0</v>
      </c>
      <c r="I781" s="18">
        <v>0</v>
      </c>
      <c r="J781" s="18">
        <v>0</v>
      </c>
      <c r="K781" s="18">
        <f>VLOOKUP(F781,'[1]2012'!$E$418:$H$815,3,FALSE)</f>
        <v>0</v>
      </c>
      <c r="L781" s="18">
        <f>VLOOKUP(F781,'[1]2013'!$F$419:$H$824,3,FALSE)</f>
        <v>6417</v>
      </c>
      <c r="M781" s="18">
        <f>VLOOKUP(F781,'[1]2014'!$F$417:$K$819,6,FALSE)</f>
        <v>0</v>
      </c>
      <c r="N781" s="23">
        <f>VLOOKUP(F781,'[1]2015-2016'!$F$421:$J$826,5,FALSE)</f>
        <v>0</v>
      </c>
      <c r="O781" s="15">
        <f>VLOOKUP(F781,'[1]2015-2016'!$F$420:$M$825,8,FALSE)</f>
        <v>0</v>
      </c>
      <c r="T781" s="32">
        <v>0</v>
      </c>
      <c r="U781" s="1">
        <f t="shared" si="208"/>
        <v>0</v>
      </c>
      <c r="V781" s="33">
        <v>0</v>
      </c>
      <c r="W781" s="1">
        <f t="shared" si="209"/>
        <v>0</v>
      </c>
    </row>
    <row r="782" spans="1:23" outlineLevel="4">
      <c r="A782" s="1" t="e">
        <f t="shared" si="207"/>
        <v>#REF!</v>
      </c>
      <c r="B782" s="16"/>
      <c r="C782" s="17"/>
      <c r="D782" s="17"/>
      <c r="E782" s="18"/>
      <c r="F782" s="31" t="s">
        <v>1428</v>
      </c>
      <c r="G782" s="43" t="s">
        <v>1429</v>
      </c>
      <c r="H782" s="18">
        <v>0</v>
      </c>
      <c r="I782" s="18">
        <f>VLOOKUP(F782,'[1]2010'!$E$396:$G$776,3,FALSE)</f>
        <v>0</v>
      </c>
      <c r="J782" s="18">
        <v>0</v>
      </c>
      <c r="K782" s="18">
        <f>VLOOKUP(F782,'[1]2012'!$E$418:$H$815,3,FALSE)</f>
        <v>12734</v>
      </c>
      <c r="L782" s="18">
        <f>VLOOKUP(F782,'[1]2013'!$F$419:$H$824,3,FALSE)</f>
        <v>16236</v>
      </c>
      <c r="M782" s="18">
        <f>VLOOKUP(F782,'[1]2014'!$F$417:$K$819,6,FALSE)</f>
        <v>34123</v>
      </c>
      <c r="N782" s="23">
        <f>VLOOKUP(F782,'[1]2015-2016'!$F$421:$J$826,5,FALSE)</f>
        <v>0</v>
      </c>
      <c r="O782" s="15">
        <f>VLOOKUP(F782,'[1]2015-2016'!$F$420:$M$825,8,FALSE)</f>
        <v>0</v>
      </c>
      <c r="T782" s="32">
        <v>0</v>
      </c>
      <c r="U782" s="1">
        <f t="shared" si="208"/>
        <v>0</v>
      </c>
      <c r="V782" s="33">
        <v>0</v>
      </c>
      <c r="W782" s="1">
        <f t="shared" si="209"/>
        <v>0</v>
      </c>
    </row>
    <row r="783" spans="1:23" outlineLevel="1">
      <c r="A783" s="1" t="e">
        <f t="shared" si="207"/>
        <v>#REF!</v>
      </c>
      <c r="B783" s="16"/>
      <c r="C783" s="31" t="s">
        <v>479</v>
      </c>
      <c r="D783" s="17" t="s">
        <v>1430</v>
      </c>
      <c r="E783" s="17"/>
      <c r="F783" s="17"/>
      <c r="G783" s="53"/>
      <c r="H783" s="18">
        <f t="shared" ref="H783:O783" si="210">SUM(H784)</f>
        <v>0</v>
      </c>
      <c r="I783" s="18">
        <f t="shared" si="210"/>
        <v>180</v>
      </c>
      <c r="J783" s="18">
        <f t="shared" si="210"/>
        <v>185</v>
      </c>
      <c r="K783" s="18">
        <f t="shared" si="210"/>
        <v>0</v>
      </c>
      <c r="L783" s="18">
        <f t="shared" si="210"/>
        <v>0</v>
      </c>
      <c r="M783" s="18">
        <f t="shared" si="210"/>
        <v>0</v>
      </c>
      <c r="N783" s="18">
        <f t="shared" si="210"/>
        <v>2512</v>
      </c>
      <c r="O783" s="45">
        <f t="shared" si="210"/>
        <v>2607.4560000000001</v>
      </c>
      <c r="T783" s="39">
        <f>+T784</f>
        <v>2233133</v>
      </c>
      <c r="U783" s="1">
        <f t="shared" si="208"/>
        <v>2233.1329999999998</v>
      </c>
      <c r="V783" s="40">
        <f t="shared" ref="V783" si="211">+V784</f>
        <v>223313.3</v>
      </c>
      <c r="W783" s="1">
        <f t="shared" si="209"/>
        <v>223.3133</v>
      </c>
    </row>
    <row r="784" spans="1:23" outlineLevel="4">
      <c r="A784" s="1" t="e">
        <f t="shared" si="207"/>
        <v>#REF!</v>
      </c>
      <c r="B784" s="16"/>
      <c r="C784" s="17"/>
      <c r="D784" s="17"/>
      <c r="E784" s="18"/>
      <c r="F784" s="31" t="s">
        <v>1431</v>
      </c>
      <c r="G784" s="35" t="s">
        <v>1430</v>
      </c>
      <c r="H784" s="18">
        <f>VLOOKUP(F784,'[1]2009'!$E$377:$G$725,3,FALSE)</f>
        <v>0</v>
      </c>
      <c r="I784" s="18">
        <f>VLOOKUP(F784,'[1]2010'!$E$396:$G$776,3,FALSE)</f>
        <v>180</v>
      </c>
      <c r="J784" s="18">
        <f>VLOOKUP(F784,'[1]2011'!$F$393:$H$771,3,FALSE)</f>
        <v>185</v>
      </c>
      <c r="K784" s="18">
        <f>VLOOKUP(F784,'[1]2012'!$E$418:$H$815,3,FALSE)</f>
        <v>0</v>
      </c>
      <c r="L784" s="18">
        <f>VLOOKUP(F784,'[1]2013'!$F$419:$H$824,3,FALSE)</f>
        <v>0</v>
      </c>
      <c r="M784" s="18">
        <f>VLOOKUP(F784,'[1]2014'!$F$417:$K$819,6,FALSE)</f>
        <v>0</v>
      </c>
      <c r="N784" s="23">
        <f>VLOOKUP(F784,'[1]2015-2016'!$F$421:$J$826,5,FALSE)</f>
        <v>2512</v>
      </c>
      <c r="O784" s="15">
        <f>VLOOKUP(F784,'[1]2015-2016'!$F$420:$M$825,8,FALSE)</f>
        <v>2607.4560000000001</v>
      </c>
      <c r="T784" s="32">
        <v>2233133</v>
      </c>
      <c r="U784" s="1">
        <f t="shared" si="208"/>
        <v>2233.1329999999998</v>
      </c>
      <c r="V784" s="33">
        <v>223313.3</v>
      </c>
      <c r="W784" s="1">
        <f t="shared" si="209"/>
        <v>223.3133</v>
      </c>
    </row>
    <row r="785" spans="1:23" outlineLevel="1">
      <c r="A785" s="1" t="e">
        <f t="shared" si="207"/>
        <v>#REF!</v>
      </c>
      <c r="B785" s="16"/>
      <c r="C785" s="31" t="s">
        <v>481</v>
      </c>
      <c r="D785" s="17" t="s">
        <v>1432</v>
      </c>
      <c r="E785" s="17"/>
      <c r="F785" s="17"/>
      <c r="G785" s="53"/>
      <c r="H785" s="18">
        <f t="shared" ref="H785:O785" si="212">SUM(H786:H791)</f>
        <v>600000</v>
      </c>
      <c r="I785" s="18">
        <f t="shared" si="212"/>
        <v>0</v>
      </c>
      <c r="J785" s="18">
        <f t="shared" si="212"/>
        <v>0</v>
      </c>
      <c r="K785" s="18">
        <f t="shared" si="212"/>
        <v>3226</v>
      </c>
      <c r="L785" s="18">
        <f t="shared" si="212"/>
        <v>0</v>
      </c>
      <c r="M785" s="18">
        <f t="shared" si="212"/>
        <v>0</v>
      </c>
      <c r="N785" s="18">
        <f t="shared" si="212"/>
        <v>0</v>
      </c>
      <c r="O785" s="45">
        <f t="shared" si="212"/>
        <v>0</v>
      </c>
      <c r="T785" s="39">
        <f>SUM(T786:T791)</f>
        <v>0</v>
      </c>
      <c r="U785" s="1">
        <f t="shared" si="208"/>
        <v>0</v>
      </c>
      <c r="V785" s="77">
        <f t="shared" ref="V785" si="213">SUM(V786:V791)</f>
        <v>0</v>
      </c>
      <c r="W785" s="1">
        <f t="shared" si="209"/>
        <v>0</v>
      </c>
    </row>
    <row r="786" spans="1:23" outlineLevel="4">
      <c r="A786" s="1" t="e">
        <f t="shared" si="207"/>
        <v>#REF!</v>
      </c>
      <c r="B786" s="16"/>
      <c r="C786" s="17"/>
      <c r="D786" s="17"/>
      <c r="E786" s="46"/>
      <c r="F786" s="31" t="s">
        <v>1433</v>
      </c>
      <c r="G786" s="42" t="s">
        <v>1434</v>
      </c>
      <c r="H786" s="18">
        <f>VLOOKUP(F786,'[1]2009'!$E$377:$G$725,3,FALSE)</f>
        <v>0</v>
      </c>
      <c r="I786" s="18">
        <f>VLOOKUP(F786,'[1]2010'!$E$396:$G$776,3,FALSE)</f>
        <v>0</v>
      </c>
      <c r="J786" s="18">
        <f>VLOOKUP(F786,'[1]2011'!$F$393:$H$771,3,FALSE)</f>
        <v>0</v>
      </c>
      <c r="K786" s="18">
        <f>VLOOKUP(F786,'[1]2012'!$E$418:$H$815,3,FALSE)</f>
        <v>0</v>
      </c>
      <c r="L786" s="18">
        <f>VLOOKUP(F786,'[1]2013'!$F$419:$H$824,3,FALSE)</f>
        <v>0</v>
      </c>
      <c r="M786" s="18">
        <f>VLOOKUP(F786,'[1]2014'!$F$417:$K$819,6,FALSE)</f>
        <v>0</v>
      </c>
      <c r="N786" s="23">
        <f>VLOOKUP(F786,'[1]2015-2016'!$F$421:$J$826,5,FALSE)</f>
        <v>0</v>
      </c>
      <c r="O786" s="15">
        <f>VLOOKUP(F786,'[1]2015-2016'!$F$420:$M$825,8,FALSE)</f>
        <v>0</v>
      </c>
      <c r="T786" s="32">
        <v>0</v>
      </c>
      <c r="U786" s="1">
        <f t="shared" si="208"/>
        <v>0</v>
      </c>
      <c r="V786" s="33">
        <v>0</v>
      </c>
      <c r="W786" s="1">
        <f t="shared" si="209"/>
        <v>0</v>
      </c>
    </row>
    <row r="787" spans="1:23" outlineLevel="4">
      <c r="A787" s="1" t="e">
        <f t="shared" si="207"/>
        <v>#REF!</v>
      </c>
      <c r="B787" s="16"/>
      <c r="C787" s="17"/>
      <c r="D787" s="17"/>
      <c r="E787" s="46"/>
      <c r="F787" s="31" t="s">
        <v>1435</v>
      </c>
      <c r="G787" s="42" t="s">
        <v>1436</v>
      </c>
      <c r="H787" s="18">
        <f>VLOOKUP(F787,'[1]2009'!$E$377:$G$725,3,FALSE)</f>
        <v>0</v>
      </c>
      <c r="I787" s="18">
        <f>VLOOKUP(F787,'[1]2010'!$E$396:$G$776,3,FALSE)</f>
        <v>0</v>
      </c>
      <c r="J787" s="18">
        <f>VLOOKUP(F787,'[1]2011'!$F$393:$H$771,3,FALSE)</f>
        <v>0</v>
      </c>
      <c r="K787" s="18">
        <f>VLOOKUP(F787,'[1]2012'!$E$418:$H$815,3,FALSE)</f>
        <v>0</v>
      </c>
      <c r="L787" s="18">
        <f>VLOOKUP(F787,'[1]2013'!$F$419:$H$824,3,FALSE)</f>
        <v>0</v>
      </c>
      <c r="M787" s="18">
        <f>VLOOKUP(F787,'[1]2014'!$F$417:$K$819,6,FALSE)</f>
        <v>0</v>
      </c>
      <c r="N787" s="23">
        <f>VLOOKUP(F787,'[1]2015-2016'!$F$421:$J$826,5,FALSE)</f>
        <v>0</v>
      </c>
      <c r="O787" s="15">
        <f>VLOOKUP(F787,'[1]2015-2016'!$F$420:$M$825,8,FALSE)</f>
        <v>0</v>
      </c>
      <c r="T787" s="32">
        <v>0</v>
      </c>
      <c r="U787" s="1">
        <f t="shared" si="208"/>
        <v>0</v>
      </c>
      <c r="V787" s="33">
        <v>0</v>
      </c>
      <c r="W787" s="1">
        <f t="shared" si="209"/>
        <v>0</v>
      </c>
    </row>
    <row r="788" spans="1:23" outlineLevel="4">
      <c r="A788" s="1" t="e">
        <f t="shared" si="207"/>
        <v>#REF!</v>
      </c>
      <c r="B788" s="16"/>
      <c r="C788" s="17"/>
      <c r="D788" s="17"/>
      <c r="E788" s="46"/>
      <c r="F788" s="31" t="s">
        <v>1437</v>
      </c>
      <c r="G788" s="42" t="s">
        <v>1438</v>
      </c>
      <c r="H788" s="18">
        <f>VLOOKUP(F788,'[1]2009'!$E$377:$G$725,3,FALSE)</f>
        <v>0</v>
      </c>
      <c r="I788" s="18">
        <f>VLOOKUP(F788,'[1]2010'!$E$396:$G$776,3,FALSE)</f>
        <v>0</v>
      </c>
      <c r="J788" s="18">
        <f>VLOOKUP(F788,'[1]2011'!$F$393:$H$771,3,FALSE)</f>
        <v>0</v>
      </c>
      <c r="K788" s="18">
        <f>VLOOKUP(F788,'[1]2012'!$E$418:$H$815,3,FALSE)</f>
        <v>0</v>
      </c>
      <c r="L788" s="18">
        <f>VLOOKUP(F788,'[1]2013'!$F$419:$H$824,3,FALSE)</f>
        <v>0</v>
      </c>
      <c r="M788" s="18">
        <f>VLOOKUP(F788,'[1]2014'!$F$417:$K$819,6,FALSE)</f>
        <v>0</v>
      </c>
      <c r="N788" s="23">
        <f>VLOOKUP(F788,'[1]2015-2016'!$F$421:$J$826,5,FALSE)</f>
        <v>0</v>
      </c>
      <c r="O788" s="15">
        <f>VLOOKUP(F788,'[1]2015-2016'!$F$420:$M$825,8,FALSE)</f>
        <v>0</v>
      </c>
      <c r="T788" s="32">
        <v>0</v>
      </c>
      <c r="U788" s="1">
        <f t="shared" si="208"/>
        <v>0</v>
      </c>
      <c r="V788" s="33">
        <v>0</v>
      </c>
      <c r="W788" s="1">
        <f t="shared" si="209"/>
        <v>0</v>
      </c>
    </row>
    <row r="789" spans="1:23" outlineLevel="4">
      <c r="A789" s="1" t="e">
        <f t="shared" si="207"/>
        <v>#REF!</v>
      </c>
      <c r="B789" s="16"/>
      <c r="C789" s="17"/>
      <c r="D789" s="17"/>
      <c r="E789" s="46"/>
      <c r="F789" s="31" t="s">
        <v>1439</v>
      </c>
      <c r="G789" s="42" t="s">
        <v>1440</v>
      </c>
      <c r="H789" s="18">
        <v>0</v>
      </c>
      <c r="I789" s="18">
        <v>0</v>
      </c>
      <c r="J789" s="18">
        <v>0</v>
      </c>
      <c r="K789" s="18">
        <f>VLOOKUP(F789,'[1]2012'!$E$418:$H$815,3,FALSE)</f>
        <v>0</v>
      </c>
      <c r="L789" s="18">
        <f>VLOOKUP(F789,'[1]2013'!$F$419:$H$824,3,FALSE)</f>
        <v>0</v>
      </c>
      <c r="M789" s="18">
        <f>VLOOKUP(F789,'[1]2014'!$F$417:$K$819,6,FALSE)</f>
        <v>0</v>
      </c>
      <c r="N789" s="23">
        <f>VLOOKUP(F789,'[1]2015-2016'!$F$421:$J$826,5,FALSE)</f>
        <v>0</v>
      </c>
      <c r="O789" s="15">
        <f>VLOOKUP(F789,'[1]2015-2016'!$F$420:$M$825,8,FALSE)</f>
        <v>0</v>
      </c>
      <c r="T789" s="32">
        <v>0</v>
      </c>
      <c r="U789" s="1">
        <f t="shared" si="208"/>
        <v>0</v>
      </c>
      <c r="V789" s="33">
        <v>0</v>
      </c>
      <c r="W789" s="1">
        <f t="shared" si="209"/>
        <v>0</v>
      </c>
    </row>
    <row r="790" spans="1:23" outlineLevel="4">
      <c r="A790" s="1" t="e">
        <f t="shared" si="207"/>
        <v>#REF!</v>
      </c>
      <c r="B790" s="16"/>
      <c r="C790" s="17"/>
      <c r="D790" s="17"/>
      <c r="E790" s="46"/>
      <c r="F790" s="31" t="s">
        <v>1441</v>
      </c>
      <c r="G790" s="42" t="s">
        <v>1442</v>
      </c>
      <c r="H790" s="18">
        <v>0</v>
      </c>
      <c r="I790" s="18">
        <v>0</v>
      </c>
      <c r="J790" s="18">
        <v>0</v>
      </c>
      <c r="K790" s="18">
        <f>VLOOKUP(F790,'[1]2012'!$E$418:$H$815,3,FALSE)</f>
        <v>0</v>
      </c>
      <c r="L790" s="18">
        <f>VLOOKUP(F790,'[1]2013'!$F$419:$H$824,3,FALSE)</f>
        <v>0</v>
      </c>
      <c r="M790" s="18">
        <f>VLOOKUP(F790,'[1]2014'!$F$417:$K$819,6,FALSE)</f>
        <v>0</v>
      </c>
      <c r="N790" s="23">
        <f>VLOOKUP(F790,'[1]2015-2016'!$F$421:$J$826,5,FALSE)</f>
        <v>0</v>
      </c>
      <c r="O790" s="15">
        <f>VLOOKUP(F790,'[1]2015-2016'!$F$420:$M$825,8,FALSE)</f>
        <v>0</v>
      </c>
      <c r="T790" s="32">
        <v>0</v>
      </c>
      <c r="U790" s="1">
        <f t="shared" si="208"/>
        <v>0</v>
      </c>
      <c r="V790" s="33">
        <v>0</v>
      </c>
      <c r="W790" s="1">
        <f t="shared" si="209"/>
        <v>0</v>
      </c>
    </row>
    <row r="791" spans="1:23" outlineLevel="4">
      <c r="A791" s="1" t="e">
        <f t="shared" si="207"/>
        <v>#REF!</v>
      </c>
      <c r="B791" s="16"/>
      <c r="C791" s="17"/>
      <c r="D791" s="17"/>
      <c r="E791" s="18"/>
      <c r="F791" s="31" t="s">
        <v>1443</v>
      </c>
      <c r="G791" s="42" t="s">
        <v>1444</v>
      </c>
      <c r="H791" s="18">
        <f>VLOOKUP(F791,'[1]2009'!$E$377:$G$725,3,FALSE)</f>
        <v>600000</v>
      </c>
      <c r="I791" s="18">
        <f>VLOOKUP(F791,'[1]2010'!$E$396:$G$776,3,FALSE)</f>
        <v>0</v>
      </c>
      <c r="J791" s="18">
        <f>VLOOKUP(F791,'[1]2011'!$F$393:$H$771,3,FALSE)</f>
        <v>0</v>
      </c>
      <c r="K791" s="18">
        <f>VLOOKUP(F791,'[1]2012'!$E$418:$H$815,3,FALSE)</f>
        <v>3226</v>
      </c>
      <c r="L791" s="18">
        <f>VLOOKUP(F791,'[1]2013'!$F$419:$H$824,3,FALSE)</f>
        <v>0</v>
      </c>
      <c r="M791" s="18">
        <f>VLOOKUP(F791,'[1]2014'!$F$417:$K$819,6,FALSE)</f>
        <v>0</v>
      </c>
      <c r="N791" s="23">
        <f>VLOOKUP(F791,'[1]2015-2016'!$F$421:$J$826,5,FALSE)</f>
        <v>0</v>
      </c>
      <c r="O791" s="15">
        <f>VLOOKUP(F791,'[1]2015-2016'!$F$420:$M$825,8,FALSE)</f>
        <v>0</v>
      </c>
      <c r="T791" s="32">
        <v>0</v>
      </c>
      <c r="U791" s="1">
        <f t="shared" si="208"/>
        <v>0</v>
      </c>
      <c r="V791" s="33">
        <v>0</v>
      </c>
      <c r="W791" s="1">
        <f t="shared" si="209"/>
        <v>0</v>
      </c>
    </row>
    <row r="792" spans="1:23" outlineLevel="1">
      <c r="A792" s="1" t="e">
        <f t="shared" si="207"/>
        <v>#REF!</v>
      </c>
      <c r="B792" s="16"/>
      <c r="C792" s="31" t="s">
        <v>1445</v>
      </c>
      <c r="D792" s="89" t="s">
        <v>1446</v>
      </c>
      <c r="E792" s="46"/>
      <c r="F792" s="17"/>
      <c r="G792" s="53"/>
      <c r="H792" s="18">
        <f t="shared" ref="H792:O792" si="214">SUM(H793:H796)</f>
        <v>0</v>
      </c>
      <c r="I792" s="18">
        <f t="shared" si="214"/>
        <v>0</v>
      </c>
      <c r="J792" s="18">
        <f t="shared" si="214"/>
        <v>0</v>
      </c>
      <c r="K792" s="18">
        <f t="shared" si="214"/>
        <v>0</v>
      </c>
      <c r="L792" s="18">
        <f t="shared" si="214"/>
        <v>0</v>
      </c>
      <c r="M792" s="18">
        <f t="shared" si="214"/>
        <v>0</v>
      </c>
      <c r="N792" s="18">
        <f t="shared" si="214"/>
        <v>0</v>
      </c>
      <c r="O792" s="45">
        <f t="shared" si="214"/>
        <v>0</v>
      </c>
      <c r="T792" s="32" t="e">
        <f>VLOOKUP(R792,#REF!,6,FALSE)</f>
        <v>#REF!</v>
      </c>
      <c r="U792" s="1" t="e">
        <f t="shared" si="208"/>
        <v>#REF!</v>
      </c>
      <c r="V792" s="40">
        <f t="shared" ref="V792" si="215">SUM(V793:V796)</f>
        <v>0</v>
      </c>
      <c r="W792" s="1">
        <f t="shared" si="209"/>
        <v>0</v>
      </c>
    </row>
    <row r="793" spans="1:23" outlineLevel="4">
      <c r="A793" s="1" t="e">
        <f t="shared" si="207"/>
        <v>#REF!</v>
      </c>
      <c r="B793" s="16"/>
      <c r="C793" s="17"/>
      <c r="D793" s="17"/>
      <c r="E793" s="18"/>
      <c r="F793" s="31" t="s">
        <v>1447</v>
      </c>
      <c r="G793" s="35" t="s">
        <v>1448</v>
      </c>
      <c r="H793" s="18">
        <f>VLOOKUP(F793,'[1]2009'!$E$377:$G$725,3,FALSE)</f>
        <v>0</v>
      </c>
      <c r="I793" s="18">
        <v>0</v>
      </c>
      <c r="J793" s="18">
        <v>0</v>
      </c>
      <c r="K793" s="18">
        <v>0</v>
      </c>
      <c r="L793" s="18">
        <v>0</v>
      </c>
      <c r="M793" s="18">
        <v>0</v>
      </c>
      <c r="N793" s="23">
        <v>0</v>
      </c>
      <c r="O793" s="15">
        <v>0</v>
      </c>
      <c r="T793" s="32">
        <v>0</v>
      </c>
      <c r="U793" s="1">
        <f t="shared" si="208"/>
        <v>0</v>
      </c>
      <c r="V793" s="33">
        <v>0</v>
      </c>
      <c r="W793" s="1">
        <f t="shared" si="209"/>
        <v>0</v>
      </c>
    </row>
    <row r="794" spans="1:23" outlineLevel="4">
      <c r="A794" s="1" t="e">
        <f t="shared" si="207"/>
        <v>#REF!</v>
      </c>
      <c r="B794" s="16"/>
      <c r="C794" s="17"/>
      <c r="D794" s="17"/>
      <c r="E794" s="18"/>
      <c r="F794" s="31" t="s">
        <v>1449</v>
      </c>
      <c r="G794" s="35" t="s">
        <v>1450</v>
      </c>
      <c r="H794" s="18">
        <f>VLOOKUP(F794,'[1]2009'!$E$377:$G$725,3,FALSE)</f>
        <v>0</v>
      </c>
      <c r="I794" s="18">
        <v>0</v>
      </c>
      <c r="J794" s="18">
        <v>0</v>
      </c>
      <c r="K794" s="18">
        <v>0</v>
      </c>
      <c r="L794" s="18">
        <v>0</v>
      </c>
      <c r="M794" s="18">
        <v>0</v>
      </c>
      <c r="N794" s="23">
        <v>0</v>
      </c>
      <c r="O794" s="15">
        <v>0</v>
      </c>
      <c r="T794" s="32">
        <v>0</v>
      </c>
      <c r="U794" s="1">
        <f t="shared" si="208"/>
        <v>0</v>
      </c>
      <c r="V794" s="33">
        <v>0</v>
      </c>
      <c r="W794" s="1">
        <f t="shared" si="209"/>
        <v>0</v>
      </c>
    </row>
    <row r="795" spans="1:23" outlineLevel="5">
      <c r="A795" s="1" t="e">
        <f t="shared" si="207"/>
        <v>#REF!</v>
      </c>
      <c r="B795" s="16"/>
      <c r="C795" s="17"/>
      <c r="D795" s="17"/>
      <c r="E795" s="18"/>
      <c r="F795" s="31" t="s">
        <v>1451</v>
      </c>
      <c r="G795" s="35" t="s">
        <v>1452</v>
      </c>
      <c r="H795" s="18">
        <f>VLOOKUP(F795,'[1]2009'!$E$377:$G$725,3,FALSE)</f>
        <v>0</v>
      </c>
      <c r="I795" s="18">
        <f>VLOOKUP(F795,'[1]2010'!$E$396:$G$776,3,FALSE)</f>
        <v>0</v>
      </c>
      <c r="J795" s="18">
        <f>VLOOKUP(F795,'[1]2011'!$F$393:$H$771,3,FALSE)</f>
        <v>0</v>
      </c>
      <c r="K795" s="18">
        <f>VLOOKUP(F795,'[1]2012'!$E$418:$H$815,3,FALSE)</f>
        <v>0</v>
      </c>
      <c r="L795" s="18">
        <f>VLOOKUP(F795,'[1]2013'!$F$419:$H$824,3,FALSE)</f>
        <v>0</v>
      </c>
      <c r="M795" s="18">
        <f>VLOOKUP(F795,'[1]2014'!$F$417:$K$819,6,FALSE)</f>
        <v>0</v>
      </c>
      <c r="N795" s="23">
        <v>0</v>
      </c>
      <c r="O795" s="15">
        <f>VLOOKUP(F795,'[1]2015-2016'!$F$420:$M$825,8,FALSE)</f>
        <v>0</v>
      </c>
      <c r="T795" s="32">
        <v>0</v>
      </c>
      <c r="U795" s="1">
        <f t="shared" si="208"/>
        <v>0</v>
      </c>
      <c r="V795" s="33">
        <v>0</v>
      </c>
      <c r="W795" s="1">
        <f t="shared" si="209"/>
        <v>0</v>
      </c>
    </row>
    <row r="796" spans="1:23" outlineLevel="4">
      <c r="A796" s="1" t="e">
        <f t="shared" si="207"/>
        <v>#REF!</v>
      </c>
      <c r="B796" s="16"/>
      <c r="C796" s="17"/>
      <c r="D796" s="17"/>
      <c r="E796" s="18"/>
      <c r="F796" s="31" t="s">
        <v>1453</v>
      </c>
      <c r="G796" s="42" t="s">
        <v>1454</v>
      </c>
      <c r="H796" s="18">
        <f>VLOOKUP(F796,'[1]2009'!$E$377:$G$725,3,FALSE)</f>
        <v>0</v>
      </c>
      <c r="I796" s="18">
        <v>0</v>
      </c>
      <c r="J796" s="18">
        <v>0</v>
      </c>
      <c r="K796" s="18">
        <v>0</v>
      </c>
      <c r="L796" s="18">
        <v>0</v>
      </c>
      <c r="M796" s="18">
        <v>0</v>
      </c>
      <c r="N796" s="23">
        <v>0</v>
      </c>
      <c r="O796" s="15">
        <v>0</v>
      </c>
      <c r="T796" s="32">
        <v>0</v>
      </c>
      <c r="U796" s="1">
        <f t="shared" si="208"/>
        <v>0</v>
      </c>
      <c r="V796" s="33">
        <v>0</v>
      </c>
      <c r="W796" s="1">
        <f t="shared" si="209"/>
        <v>0</v>
      </c>
    </row>
    <row r="797" spans="1:23" outlineLevel="1">
      <c r="A797" s="1" t="e">
        <f t="shared" si="207"/>
        <v>#REF!</v>
      </c>
      <c r="B797" s="16"/>
      <c r="C797" s="31" t="s">
        <v>1455</v>
      </c>
      <c r="D797" s="17" t="s">
        <v>1456</v>
      </c>
      <c r="E797" s="17"/>
      <c r="F797" s="17"/>
      <c r="G797" s="18"/>
      <c r="H797" s="18">
        <f t="shared" ref="H797:O797" si="216">SUM(H798:H799)</f>
        <v>27879.066226487525</v>
      </c>
      <c r="I797" s="18">
        <f t="shared" si="216"/>
        <v>211652</v>
      </c>
      <c r="J797" s="18">
        <f t="shared" si="216"/>
        <v>132498</v>
      </c>
      <c r="K797" s="18">
        <f t="shared" si="216"/>
        <v>7097</v>
      </c>
      <c r="L797" s="18">
        <f t="shared" si="216"/>
        <v>80441</v>
      </c>
      <c r="M797" s="18">
        <f t="shared" si="216"/>
        <v>134188</v>
      </c>
      <c r="N797" s="18">
        <f t="shared" si="216"/>
        <v>32119</v>
      </c>
      <c r="O797" s="45">
        <f t="shared" si="216"/>
        <v>33339.521999999997</v>
      </c>
      <c r="T797" s="39" t="e">
        <f>SUM(T798:T799)</f>
        <v>#REF!</v>
      </c>
      <c r="U797" s="1" t="e">
        <f t="shared" si="208"/>
        <v>#REF!</v>
      </c>
      <c r="V797" s="40">
        <f t="shared" ref="V797" si="217">SUM(V798:V799)</f>
        <v>41622.800000000003</v>
      </c>
      <c r="W797" s="1">
        <f t="shared" si="209"/>
        <v>41.622800000000005</v>
      </c>
    </row>
    <row r="798" spans="1:23" outlineLevel="4">
      <c r="A798" s="1" t="e">
        <f t="shared" si="207"/>
        <v>#REF!</v>
      </c>
      <c r="B798" s="16"/>
      <c r="C798" s="17"/>
      <c r="D798" s="17"/>
      <c r="E798" s="18"/>
      <c r="F798" s="31" t="s">
        <v>1457</v>
      </c>
      <c r="G798" s="35" t="s">
        <v>1458</v>
      </c>
      <c r="H798" s="18">
        <f>VLOOKUP(F798,'[1]2009'!$E$377:$G$725,3,FALSE)</f>
        <v>0</v>
      </c>
      <c r="I798" s="18">
        <f>VLOOKUP(F798,'[1]2010'!$E$396:$G$776,3,FALSE)</f>
        <v>200000</v>
      </c>
      <c r="J798" s="18">
        <f>VLOOKUP(F798,'[1]2011'!$F$393:$H$771,3,FALSE)</f>
        <v>119784</v>
      </c>
      <c r="K798" s="18">
        <f>VLOOKUP(F798,'[1]2012'!$E$418:$H$815,3,FALSE)</f>
        <v>0</v>
      </c>
      <c r="L798" s="18">
        <f>VLOOKUP(F798,'[1]2013'!$F$419:$H$824,3,FALSE)</f>
        <v>72306</v>
      </c>
      <c r="M798" s="18">
        <f>VLOOKUP(F798,'[1]2014'!$F$417:$K$819,6,FALSE)</f>
        <v>132100</v>
      </c>
      <c r="N798" s="23">
        <f>VLOOKUP(F798,'[1]2015-2016'!$F$421:$J$826,5,FALSE)</f>
        <v>31651</v>
      </c>
      <c r="O798" s="15">
        <f>VLOOKUP(F798,'[1]2015-2016'!$F$420:$M$825,8,FALSE)</f>
        <v>32853.737999999998</v>
      </c>
      <c r="T798" s="32" t="e">
        <f>VLOOKUP(R798,#REF!,6,FALSE)</f>
        <v>#REF!</v>
      </c>
      <c r="U798" s="1" t="e">
        <f t="shared" si="208"/>
        <v>#REF!</v>
      </c>
      <c r="V798" s="33">
        <f t="shared" ref="V798" si="218">AG798</f>
        <v>0</v>
      </c>
      <c r="W798" s="1">
        <f t="shared" si="209"/>
        <v>0</v>
      </c>
    </row>
    <row r="799" spans="1:23" outlineLevel="4">
      <c r="A799" s="1" t="e">
        <f t="shared" si="207"/>
        <v>#REF!</v>
      </c>
      <c r="B799" s="16"/>
      <c r="C799" s="17"/>
      <c r="D799" s="17"/>
      <c r="E799" s="18"/>
      <c r="F799" s="31" t="s">
        <v>1459</v>
      </c>
      <c r="G799" s="44" t="s">
        <v>1460</v>
      </c>
      <c r="H799" s="18">
        <f>VLOOKUP(F799,'[1]2009'!$E$377:$G$725,3,FALSE)</f>
        <v>27879.066226487525</v>
      </c>
      <c r="I799" s="18">
        <f>VLOOKUP(F799,'[1]2010'!$E$396:$G$776,3,FALSE)</f>
        <v>11652</v>
      </c>
      <c r="J799" s="18">
        <f>VLOOKUP(F799,'[1]2011'!$F$393:$H$771,3,FALSE)</f>
        <v>12714</v>
      </c>
      <c r="K799" s="18">
        <f>VLOOKUP(F799,'[1]2012'!$E$418:$H$815,3,FALSE)</f>
        <v>7097</v>
      </c>
      <c r="L799" s="18">
        <f>VLOOKUP(F799,'[1]2013'!$F$419:$H$824,3,FALSE)</f>
        <v>8135</v>
      </c>
      <c r="M799" s="18">
        <f>VLOOKUP(F799,'[1]2014'!$F$417:$K$819,6,FALSE)</f>
        <v>2088</v>
      </c>
      <c r="N799" s="23">
        <f>VLOOKUP(F799,'[1]2015-2016'!$F$421:$J$826,5,FALSE)</f>
        <v>468</v>
      </c>
      <c r="O799" s="15">
        <f>VLOOKUP(F799,'[1]2015-2016'!$F$420:$M$825,8,FALSE)</f>
        <v>485.78399999999999</v>
      </c>
      <c r="T799" s="32">
        <v>416228</v>
      </c>
      <c r="U799" s="1">
        <f t="shared" si="208"/>
        <v>416.22800000000001</v>
      </c>
      <c r="V799" s="33">
        <v>41622.800000000003</v>
      </c>
      <c r="W799" s="1">
        <f t="shared" si="209"/>
        <v>41.622800000000005</v>
      </c>
    </row>
    <row r="800" spans="1:23">
      <c r="A800" s="1" t="e">
        <f t="shared" si="207"/>
        <v>#REF!</v>
      </c>
      <c r="B800" s="24" t="s">
        <v>484</v>
      </c>
      <c r="C800" s="85" t="s">
        <v>1461</v>
      </c>
      <c r="D800" s="17"/>
      <c r="E800" s="19"/>
      <c r="F800" s="19"/>
      <c r="G800" s="53"/>
      <c r="H800" s="19">
        <f t="shared" ref="H800" si="219">SUM(H801+H806)</f>
        <v>0</v>
      </c>
      <c r="I800" s="19">
        <f t="shared" ref="I800:O800" si="220">SUM(I801+I806)</f>
        <v>0</v>
      </c>
      <c r="J800" s="19">
        <f t="shared" si="220"/>
        <v>0</v>
      </c>
      <c r="K800" s="19">
        <f t="shared" si="220"/>
        <v>0</v>
      </c>
      <c r="L800" s="19">
        <f t="shared" si="220"/>
        <v>0</v>
      </c>
      <c r="M800" s="19">
        <f t="shared" si="220"/>
        <v>0</v>
      </c>
      <c r="N800" s="19">
        <f t="shared" si="220"/>
        <v>0</v>
      </c>
      <c r="O800" s="26">
        <f t="shared" si="220"/>
        <v>0</v>
      </c>
      <c r="T800" s="27">
        <f>+SUM(T801,T806)</f>
        <v>0</v>
      </c>
      <c r="U800" s="1">
        <f t="shared" si="208"/>
        <v>0</v>
      </c>
      <c r="V800" s="28">
        <f t="shared" ref="V800" si="221">+SUM(V801,V806)</f>
        <v>0</v>
      </c>
      <c r="W800" s="1">
        <f t="shared" si="209"/>
        <v>0</v>
      </c>
    </row>
    <row r="801" spans="1:23" outlineLevel="1">
      <c r="A801" s="1" t="e">
        <f t="shared" si="207"/>
        <v>#REF!</v>
      </c>
      <c r="B801" s="16"/>
      <c r="C801" s="31" t="s">
        <v>486</v>
      </c>
      <c r="D801" s="42" t="s">
        <v>1462</v>
      </c>
      <c r="E801" s="42"/>
      <c r="F801" s="18"/>
      <c r="G801" s="53"/>
      <c r="H801" s="18">
        <f t="shared" ref="H801:O801" si="222">SUM(H802+H804)</f>
        <v>0</v>
      </c>
      <c r="I801" s="18">
        <f t="shared" si="222"/>
        <v>0</v>
      </c>
      <c r="J801" s="18">
        <f t="shared" si="222"/>
        <v>0</v>
      </c>
      <c r="K801" s="18">
        <f t="shared" si="222"/>
        <v>0</v>
      </c>
      <c r="L801" s="18">
        <f t="shared" si="222"/>
        <v>0</v>
      </c>
      <c r="M801" s="18">
        <f t="shared" si="222"/>
        <v>0</v>
      </c>
      <c r="N801" s="18">
        <f t="shared" si="222"/>
        <v>0</v>
      </c>
      <c r="O801" s="45">
        <f t="shared" si="222"/>
        <v>0</v>
      </c>
      <c r="T801" s="39">
        <f>+SUM(T802,T804)</f>
        <v>0</v>
      </c>
      <c r="U801" s="1">
        <f t="shared" si="208"/>
        <v>0</v>
      </c>
      <c r="V801" s="40">
        <f t="shared" ref="V801" si="223">+SUM(V802,V804)</f>
        <v>0</v>
      </c>
      <c r="W801" s="1">
        <f t="shared" si="209"/>
        <v>0</v>
      </c>
    </row>
    <row r="802" spans="1:23" outlineLevel="1">
      <c r="A802" s="1" t="e">
        <f t="shared" si="207"/>
        <v>#REF!</v>
      </c>
      <c r="B802" s="16"/>
      <c r="C802" s="17"/>
      <c r="D802" s="70" t="s">
        <v>235</v>
      </c>
      <c r="E802" s="152" t="s">
        <v>1463</v>
      </c>
      <c r="F802" s="144"/>
      <c r="G802" s="145"/>
      <c r="H802" s="18">
        <f t="shared" ref="H802:O802" si="224">SUM(H803)</f>
        <v>0</v>
      </c>
      <c r="I802" s="18">
        <f t="shared" si="224"/>
        <v>0</v>
      </c>
      <c r="J802" s="18">
        <f t="shared" si="224"/>
        <v>0</v>
      </c>
      <c r="K802" s="18">
        <f t="shared" si="224"/>
        <v>0</v>
      </c>
      <c r="L802" s="18">
        <f t="shared" si="224"/>
        <v>0</v>
      </c>
      <c r="M802" s="18">
        <f t="shared" si="224"/>
        <v>0</v>
      </c>
      <c r="N802" s="18">
        <f t="shared" si="224"/>
        <v>0</v>
      </c>
      <c r="O802" s="45">
        <f t="shared" si="224"/>
        <v>0</v>
      </c>
      <c r="T802" s="72">
        <f>+T803</f>
        <v>0</v>
      </c>
      <c r="U802" s="1">
        <f t="shared" si="208"/>
        <v>0</v>
      </c>
      <c r="V802" s="73">
        <f t="shared" ref="V802" si="225">+V803</f>
        <v>0</v>
      </c>
      <c r="W802" s="1">
        <f t="shared" si="209"/>
        <v>0</v>
      </c>
    </row>
    <row r="803" spans="1:23" outlineLevel="4">
      <c r="A803" s="1" t="e">
        <f t="shared" si="207"/>
        <v>#REF!</v>
      </c>
      <c r="B803" s="16"/>
      <c r="C803" s="17"/>
      <c r="D803" s="17"/>
      <c r="E803" s="46"/>
      <c r="F803" s="43" t="s">
        <v>249</v>
      </c>
      <c r="G803" s="36"/>
      <c r="H803" s="18">
        <f>VLOOKUP(F803,'[1]2009'!$E$377:$G$725,3,FALSE)</f>
        <v>0</v>
      </c>
      <c r="I803" s="18">
        <f>VLOOKUP(F803,'[1]2010'!$E$396:$G$776,3,FALSE)</f>
        <v>0</v>
      </c>
      <c r="J803" s="18">
        <f>VLOOKUP(F803,'[1]2011'!$F$393:$H$771,3,FALSE)</f>
        <v>0</v>
      </c>
      <c r="K803" s="18">
        <f>VLOOKUP(F803,'[1]2012'!$E$418:$H$815,3,FALSE)</f>
        <v>0</v>
      </c>
      <c r="L803" s="18">
        <f>VLOOKUP(F803,'[1]2013'!$F$419:$H$824,3,FALSE)</f>
        <v>0</v>
      </c>
      <c r="M803" s="18">
        <f>VLOOKUP(F803,'[1]2014'!$F$417:$K$819,6,FALSE)</f>
        <v>0</v>
      </c>
      <c r="N803" s="23">
        <f>VLOOKUP(F803,'[1]2015-2016'!$F$421:$J$826,5,FALSE)</f>
        <v>0</v>
      </c>
      <c r="O803" s="15">
        <f>VLOOKUP(F803,'[1]2015-2016'!$F$420:$M$825,8,FALSE)</f>
        <v>0</v>
      </c>
      <c r="T803" s="32">
        <v>0</v>
      </c>
      <c r="U803" s="1">
        <f t="shared" si="208"/>
        <v>0</v>
      </c>
      <c r="V803" s="33">
        <v>0</v>
      </c>
      <c r="W803" s="1">
        <f t="shared" si="209"/>
        <v>0</v>
      </c>
    </row>
    <row r="804" spans="1:23" outlineLevel="1">
      <c r="A804" s="1" t="e">
        <f t="shared" si="207"/>
        <v>#REF!</v>
      </c>
      <c r="B804" s="16"/>
      <c r="C804" s="17"/>
      <c r="D804" s="70" t="s">
        <v>235</v>
      </c>
      <c r="E804" s="153" t="s">
        <v>1464</v>
      </c>
      <c r="F804" s="144"/>
      <c r="G804" s="145"/>
      <c r="H804" s="18">
        <f t="shared" ref="H804:O804" si="226">SUM(H805)</f>
        <v>0</v>
      </c>
      <c r="I804" s="18">
        <f t="shared" si="226"/>
        <v>0</v>
      </c>
      <c r="J804" s="18">
        <f t="shared" si="226"/>
        <v>0</v>
      </c>
      <c r="K804" s="18">
        <f t="shared" si="226"/>
        <v>0</v>
      </c>
      <c r="L804" s="18">
        <f t="shared" si="226"/>
        <v>0</v>
      </c>
      <c r="M804" s="18">
        <f t="shared" si="226"/>
        <v>0</v>
      </c>
      <c r="N804" s="18">
        <f t="shared" si="226"/>
        <v>0</v>
      </c>
      <c r="O804" s="45">
        <f t="shared" si="226"/>
        <v>0</v>
      </c>
      <c r="T804" s="72">
        <f>+T805</f>
        <v>0</v>
      </c>
      <c r="U804" s="1">
        <f t="shared" si="208"/>
        <v>0</v>
      </c>
      <c r="V804" s="73">
        <f t="shared" ref="V804" si="227">+V805</f>
        <v>0</v>
      </c>
      <c r="W804" s="1">
        <f t="shared" si="209"/>
        <v>0</v>
      </c>
    </row>
    <row r="805" spans="1:23" outlineLevel="4">
      <c r="A805" s="1" t="e">
        <f t="shared" si="207"/>
        <v>#REF!</v>
      </c>
      <c r="B805" s="16"/>
      <c r="C805" s="17"/>
      <c r="D805" s="17"/>
      <c r="E805" s="46"/>
      <c r="F805" s="31" t="s">
        <v>1465</v>
      </c>
      <c r="G805" s="36"/>
      <c r="H805" s="18">
        <f>VLOOKUP(F805,'[1]2009'!$E$377:$G$725,3,FALSE)</f>
        <v>0</v>
      </c>
      <c r="I805" s="18">
        <f>VLOOKUP(F805,'[1]2010'!$E$396:$G$776,3,FALSE)</f>
        <v>0</v>
      </c>
      <c r="J805" s="18">
        <f>VLOOKUP(F805,'[1]2011'!$F$393:$H$771,3,FALSE)</f>
        <v>0</v>
      </c>
      <c r="K805" s="18">
        <f>VLOOKUP(F805,'[1]2012'!$E$418:$H$815,3,FALSE)</f>
        <v>0</v>
      </c>
      <c r="L805" s="18">
        <f>VLOOKUP(F805,'[1]2013'!$F$419:$H$824,3,FALSE)</f>
        <v>0</v>
      </c>
      <c r="M805" s="18">
        <f>VLOOKUP(F805,'[1]2014'!$F$417:$K$819,6,FALSE)</f>
        <v>0</v>
      </c>
      <c r="N805" s="23">
        <f>VLOOKUP(F805,'[1]2015-2016'!$F$421:$J$826,5,FALSE)</f>
        <v>0</v>
      </c>
      <c r="O805" s="15">
        <f>VLOOKUP(F805,'[1]2015-2016'!$F$420:$M$825,8,FALSE)</f>
        <v>0</v>
      </c>
      <c r="T805" s="32">
        <v>0</v>
      </c>
      <c r="U805" s="1">
        <f t="shared" si="208"/>
        <v>0</v>
      </c>
      <c r="V805" s="33">
        <v>0</v>
      </c>
      <c r="W805" s="1">
        <f t="shared" si="209"/>
        <v>0</v>
      </c>
    </row>
    <row r="806" spans="1:23" outlineLevel="1">
      <c r="A806" s="1" t="e">
        <f t="shared" si="207"/>
        <v>#REF!</v>
      </c>
      <c r="B806" s="16"/>
      <c r="C806" s="31" t="s">
        <v>489</v>
      </c>
      <c r="D806" s="17" t="s">
        <v>1466</v>
      </c>
      <c r="E806" s="17"/>
      <c r="F806" s="18"/>
      <c r="G806" s="53"/>
      <c r="H806" s="18">
        <f t="shared" ref="H806:O806" si="228">SUM(H807:H808)</f>
        <v>0</v>
      </c>
      <c r="I806" s="18">
        <f t="shared" si="228"/>
        <v>0</v>
      </c>
      <c r="J806" s="18">
        <f t="shared" si="228"/>
        <v>0</v>
      </c>
      <c r="K806" s="18">
        <f t="shared" si="228"/>
        <v>0</v>
      </c>
      <c r="L806" s="18">
        <f t="shared" si="228"/>
        <v>0</v>
      </c>
      <c r="M806" s="18">
        <f t="shared" si="228"/>
        <v>0</v>
      </c>
      <c r="N806" s="18">
        <f t="shared" si="228"/>
        <v>0</v>
      </c>
      <c r="O806" s="45">
        <f t="shared" si="228"/>
        <v>0</v>
      </c>
      <c r="T806" s="39">
        <f>SUM(T807:T808)</f>
        <v>0</v>
      </c>
      <c r="U806" s="1">
        <f t="shared" si="208"/>
        <v>0</v>
      </c>
      <c r="V806" s="77">
        <f t="shared" ref="V806" si="229">SUM(V807:V808)</f>
        <v>0</v>
      </c>
      <c r="W806" s="1">
        <f t="shared" si="209"/>
        <v>0</v>
      </c>
    </row>
    <row r="807" spans="1:23" outlineLevel="4">
      <c r="A807" s="1" t="e">
        <f t="shared" si="207"/>
        <v>#REF!</v>
      </c>
      <c r="B807" s="16"/>
      <c r="C807" s="17"/>
      <c r="D807" s="17"/>
      <c r="E807" s="18"/>
      <c r="F807" s="31" t="s">
        <v>1467</v>
      </c>
      <c r="G807" s="35" t="s">
        <v>1468</v>
      </c>
      <c r="H807" s="18">
        <f>VLOOKUP(F807,'[1]2009'!$E$377:$G$725,3,FALSE)</f>
        <v>0</v>
      </c>
      <c r="I807" s="18">
        <f>VLOOKUP(F807,'[1]2010'!$E$396:$G$776,3,FALSE)</f>
        <v>0</v>
      </c>
      <c r="J807" s="18">
        <v>0</v>
      </c>
      <c r="K807" s="18">
        <f>VLOOKUP(F807,'[1]2012'!$E$418:$H$815,3,FALSE)</f>
        <v>0</v>
      </c>
      <c r="L807" s="18">
        <f>VLOOKUP(F807,'[1]2013'!$F$419:$H$824,3,FALSE)</f>
        <v>0</v>
      </c>
      <c r="M807" s="18">
        <f>VLOOKUP(F807,'[1]2014'!$F$417:$K$819,6,FALSE)</f>
        <v>0</v>
      </c>
      <c r="N807" s="23">
        <f>VLOOKUP(F807,'[1]2015-2016'!$F$421:$J$826,5,FALSE)</f>
        <v>0</v>
      </c>
      <c r="O807" s="15">
        <f>VLOOKUP(F807,'[1]2015-2016'!$F$420:$M$825,8,FALSE)</f>
        <v>0</v>
      </c>
      <c r="T807" s="32">
        <v>0</v>
      </c>
      <c r="U807" s="1">
        <f t="shared" si="208"/>
        <v>0</v>
      </c>
      <c r="V807" s="33">
        <v>0</v>
      </c>
      <c r="W807" s="1">
        <f t="shared" si="209"/>
        <v>0</v>
      </c>
    </row>
    <row r="808" spans="1:23" outlineLevel="4">
      <c r="A808" s="1" t="e">
        <f t="shared" si="207"/>
        <v>#REF!</v>
      </c>
      <c r="B808" s="16"/>
      <c r="C808" s="17"/>
      <c r="D808" s="17"/>
      <c r="E808" s="18"/>
      <c r="F808" s="31" t="s">
        <v>1383</v>
      </c>
      <c r="G808" s="35" t="s">
        <v>1469</v>
      </c>
      <c r="H808" s="18">
        <f>VLOOKUP(F808,'[1]2009'!$E$377:$G$725,3,FALSE)</f>
        <v>0</v>
      </c>
      <c r="I808" s="18">
        <v>0</v>
      </c>
      <c r="J808" s="18">
        <v>0</v>
      </c>
      <c r="K808" s="18">
        <v>0</v>
      </c>
      <c r="L808" s="18">
        <v>0</v>
      </c>
      <c r="M808" s="18">
        <v>0</v>
      </c>
      <c r="N808" s="23">
        <v>0</v>
      </c>
      <c r="O808" s="15">
        <v>0</v>
      </c>
      <c r="T808" s="32">
        <v>0</v>
      </c>
      <c r="U808" s="1">
        <f t="shared" si="208"/>
        <v>0</v>
      </c>
      <c r="V808" s="33">
        <v>0</v>
      </c>
      <c r="W808" s="1">
        <f t="shared" si="209"/>
        <v>0</v>
      </c>
    </row>
    <row r="809" spans="1:23" outlineLevel="1">
      <c r="A809" s="1" t="e">
        <f t="shared" si="207"/>
        <v>#REF!</v>
      </c>
      <c r="B809" s="16"/>
      <c r="C809" s="17"/>
      <c r="D809" s="17"/>
      <c r="E809" s="18"/>
      <c r="F809" s="31"/>
      <c r="G809" s="35"/>
      <c r="H809" s="18"/>
      <c r="I809" s="18"/>
      <c r="J809" s="18"/>
      <c r="K809" s="18"/>
      <c r="L809" s="18"/>
      <c r="M809" s="18"/>
      <c r="N809" s="23"/>
      <c r="O809" s="15"/>
      <c r="T809" s="32"/>
      <c r="U809" s="1">
        <f t="shared" si="208"/>
        <v>0</v>
      </c>
      <c r="V809" s="33"/>
      <c r="W809" s="1">
        <f t="shared" si="209"/>
        <v>0</v>
      </c>
    </row>
    <row r="810" spans="1:23">
      <c r="A810" s="1" t="e">
        <f t="shared" si="207"/>
        <v>#REF!</v>
      </c>
      <c r="B810" s="24" t="s">
        <v>1470</v>
      </c>
      <c r="C810" s="149" t="s">
        <v>1471</v>
      </c>
      <c r="D810" s="17"/>
      <c r="E810" s="134"/>
      <c r="F810" s="134"/>
      <c r="G810" s="145"/>
      <c r="H810" s="19">
        <f t="shared" ref="H810" si="230">SUM(H811+H822)</f>
        <v>0</v>
      </c>
      <c r="I810" s="19">
        <f t="shared" ref="I810:O810" si="231">SUM(I811+I822)</f>
        <v>680000</v>
      </c>
      <c r="J810" s="19">
        <f t="shared" si="231"/>
        <v>350000</v>
      </c>
      <c r="K810" s="19">
        <f t="shared" si="231"/>
        <v>0</v>
      </c>
      <c r="L810" s="19">
        <f t="shared" si="231"/>
        <v>823196</v>
      </c>
      <c r="M810" s="19">
        <f t="shared" si="231"/>
        <v>35753</v>
      </c>
      <c r="N810" s="19">
        <f t="shared" si="231"/>
        <v>6343765</v>
      </c>
      <c r="O810" s="26">
        <f t="shared" si="231"/>
        <v>9000000</v>
      </c>
      <c r="T810" s="154">
        <f>+SUM(T811,T822)</f>
        <v>115446</v>
      </c>
      <c r="U810" s="1">
        <f t="shared" si="208"/>
        <v>115.446</v>
      </c>
      <c r="V810" s="155">
        <f t="shared" ref="V810" si="232">+SUM(V811,V822)</f>
        <v>11544.6</v>
      </c>
      <c r="W810" s="1">
        <f t="shared" si="209"/>
        <v>11.544600000000001</v>
      </c>
    </row>
    <row r="811" spans="1:23">
      <c r="A811" s="1" t="e">
        <f t="shared" si="207"/>
        <v>#REF!</v>
      </c>
      <c r="B811" s="24" t="s">
        <v>497</v>
      </c>
      <c r="C811" s="25" t="s">
        <v>1472</v>
      </c>
      <c r="D811" s="17"/>
      <c r="E811" s="19"/>
      <c r="F811" s="19"/>
      <c r="G811" s="53"/>
      <c r="H811" s="19">
        <f t="shared" ref="H811" si="233">SUM(H812+H817+H819)</f>
        <v>0</v>
      </c>
      <c r="I811" s="19">
        <f t="shared" ref="I811:O811" si="234">SUM(I812+I817+I819)</f>
        <v>0</v>
      </c>
      <c r="J811" s="19">
        <f t="shared" si="234"/>
        <v>0</v>
      </c>
      <c r="K811" s="19">
        <f t="shared" si="234"/>
        <v>0</v>
      </c>
      <c r="L811" s="19">
        <f t="shared" si="234"/>
        <v>0</v>
      </c>
      <c r="M811" s="19">
        <f t="shared" si="234"/>
        <v>35753</v>
      </c>
      <c r="N811" s="19">
        <f t="shared" si="234"/>
        <v>0</v>
      </c>
      <c r="O811" s="26">
        <f t="shared" si="234"/>
        <v>0</v>
      </c>
      <c r="T811" s="27">
        <f>+SUM(T812,T817,T819)</f>
        <v>115446</v>
      </c>
      <c r="U811" s="1">
        <f t="shared" si="208"/>
        <v>115.446</v>
      </c>
      <c r="V811" s="28">
        <f t="shared" ref="V811" si="235">+SUM(V812,V817,V819)</f>
        <v>11544.6</v>
      </c>
      <c r="W811" s="1">
        <f t="shared" si="209"/>
        <v>11.544600000000001</v>
      </c>
    </row>
    <row r="812" spans="1:23" outlineLevel="1">
      <c r="A812" s="1" t="e">
        <f t="shared" si="207"/>
        <v>#REF!</v>
      </c>
      <c r="B812" s="16"/>
      <c r="C812" s="31" t="s">
        <v>499</v>
      </c>
      <c r="D812" s="17" t="s">
        <v>1473</v>
      </c>
      <c r="E812" s="17"/>
      <c r="F812" s="18"/>
      <c r="G812" s="53"/>
      <c r="H812" s="18">
        <f t="shared" ref="H812:O812" si="236">SUM(H813:H816)</f>
        <v>0</v>
      </c>
      <c r="I812" s="18">
        <f t="shared" si="236"/>
        <v>0</v>
      </c>
      <c r="J812" s="18">
        <f t="shared" si="236"/>
        <v>0</v>
      </c>
      <c r="K812" s="18">
        <f t="shared" si="236"/>
        <v>0</v>
      </c>
      <c r="L812" s="18">
        <f t="shared" si="236"/>
        <v>0</v>
      </c>
      <c r="M812" s="18">
        <f t="shared" si="236"/>
        <v>35753</v>
      </c>
      <c r="N812" s="18">
        <f t="shared" si="236"/>
        <v>0</v>
      </c>
      <c r="O812" s="45">
        <f t="shared" si="236"/>
        <v>0</v>
      </c>
      <c r="T812" s="39">
        <f>SUM(T813:T816)</f>
        <v>115446</v>
      </c>
      <c r="U812" s="1">
        <f t="shared" si="208"/>
        <v>115.446</v>
      </c>
      <c r="V812" s="40">
        <f t="shared" ref="V812" si="237">SUM(V813:V816)</f>
        <v>11544.6</v>
      </c>
      <c r="W812" s="1">
        <f t="shared" si="209"/>
        <v>11.544600000000001</v>
      </c>
    </row>
    <row r="813" spans="1:23" outlineLevel="4">
      <c r="A813" s="1" t="e">
        <f t="shared" si="207"/>
        <v>#REF!</v>
      </c>
      <c r="B813" s="16"/>
      <c r="C813" s="17"/>
      <c r="D813" s="17"/>
      <c r="E813" s="18"/>
      <c r="F813" s="31" t="s">
        <v>1474</v>
      </c>
      <c r="G813" s="44" t="s">
        <v>1475</v>
      </c>
      <c r="H813" s="18">
        <f>VLOOKUP(F813,'[1]2009'!$E$377:$G$725,3,FALSE)</f>
        <v>0</v>
      </c>
      <c r="I813" s="18">
        <f>VLOOKUP(F813,'[1]2010'!$E$396:$G$776,3,FALSE)</f>
        <v>0</v>
      </c>
      <c r="J813" s="18">
        <f>VLOOKUP(F813,'[1]2011'!$F$393:$H$771,3,FALSE)</f>
        <v>0</v>
      </c>
      <c r="K813" s="18">
        <v>0</v>
      </c>
      <c r="L813" s="18">
        <f>VLOOKUP(F813,'[1]2013'!$F$419:$H$824,3,FALSE)</f>
        <v>0</v>
      </c>
      <c r="M813" s="18">
        <f>VLOOKUP(F813,'[1]2014'!$F$417:$K$819,6,FALSE)</f>
        <v>0</v>
      </c>
      <c r="N813" s="23">
        <f>VLOOKUP(F813,'[1]2015-2016'!$F$421:$J$826,5,FALSE)</f>
        <v>0</v>
      </c>
      <c r="O813" s="15">
        <f>VLOOKUP(F813,'[1]2015-2016'!$F$420:$M$825,8,FALSE)</f>
        <v>0</v>
      </c>
      <c r="T813" s="32">
        <v>0</v>
      </c>
      <c r="U813" s="1">
        <f t="shared" si="208"/>
        <v>0</v>
      </c>
      <c r="V813" s="33">
        <v>0</v>
      </c>
      <c r="W813" s="1">
        <f t="shared" si="209"/>
        <v>0</v>
      </c>
    </row>
    <row r="814" spans="1:23" outlineLevel="4">
      <c r="A814" s="1" t="e">
        <f t="shared" si="207"/>
        <v>#REF!</v>
      </c>
      <c r="B814" s="16"/>
      <c r="C814" s="17"/>
      <c r="D814" s="17"/>
      <c r="E814" s="18"/>
      <c r="F814" s="31" t="s">
        <v>1476</v>
      </c>
      <c r="G814" s="35" t="s">
        <v>1477</v>
      </c>
      <c r="H814" s="18">
        <f>VLOOKUP(F814,'[1]2009'!$E$377:$G$725,3,FALSE)</f>
        <v>0</v>
      </c>
      <c r="I814" s="18">
        <f>VLOOKUP(F814,'[1]2010'!$E$396:$G$776,3,FALSE)</f>
        <v>0</v>
      </c>
      <c r="J814" s="18">
        <f>VLOOKUP(F814,'[1]2011'!$F$393:$H$771,3,FALSE)</f>
        <v>0</v>
      </c>
      <c r="K814" s="18">
        <v>0</v>
      </c>
      <c r="L814" s="18">
        <f>VLOOKUP(F814,'[1]2013'!$F$419:$H$824,3,FALSE)</f>
        <v>0</v>
      </c>
      <c r="M814" s="18">
        <f>VLOOKUP(F814,'[1]2014'!$F$417:$K$819,6,FALSE)</f>
        <v>141</v>
      </c>
      <c r="N814" s="23">
        <f>VLOOKUP(F814,'[1]2015-2016'!$F$421:$J$826,5,FALSE)</f>
        <v>0</v>
      </c>
      <c r="O814" s="15">
        <f>VLOOKUP(F814,'[1]2015-2016'!$F$420:$M$825,8,FALSE)</f>
        <v>0</v>
      </c>
      <c r="T814" s="32">
        <v>115446</v>
      </c>
      <c r="U814" s="1">
        <f t="shared" si="208"/>
        <v>115.446</v>
      </c>
      <c r="V814" s="33">
        <v>11544.6</v>
      </c>
      <c r="W814" s="1">
        <f t="shared" si="209"/>
        <v>11.544600000000001</v>
      </c>
    </row>
    <row r="815" spans="1:23" outlineLevel="4">
      <c r="A815" s="1" t="e">
        <f t="shared" si="207"/>
        <v>#REF!</v>
      </c>
      <c r="B815" s="16"/>
      <c r="C815" s="17"/>
      <c r="D815" s="17"/>
      <c r="E815" s="18"/>
      <c r="F815" s="31" t="s">
        <v>1478</v>
      </c>
      <c r="G815" s="35" t="s">
        <v>1479</v>
      </c>
      <c r="H815" s="18">
        <f>VLOOKUP(F815,'[1]2009'!$E$377:$G$725,3,FALSE)</f>
        <v>0</v>
      </c>
      <c r="I815" s="18">
        <f>VLOOKUP(F815,'[1]2010'!$E$396:$G$776,3,FALSE)</f>
        <v>0</v>
      </c>
      <c r="J815" s="18">
        <f>VLOOKUP(F815,'[1]2011'!$F$393:$H$771,3,FALSE)</f>
        <v>0</v>
      </c>
      <c r="K815" s="18">
        <v>0</v>
      </c>
      <c r="L815" s="18">
        <f>VLOOKUP(F815,'[1]2013'!$F$419:$H$824,3,FALSE)</f>
        <v>0</v>
      </c>
      <c r="M815" s="18">
        <f>VLOOKUP(F815,'[1]2014'!$F$417:$K$819,6,FALSE)</f>
        <v>0</v>
      </c>
      <c r="N815" s="23">
        <f>VLOOKUP(F815,'[1]2015-2016'!$F$421:$J$826,5,FALSE)</f>
        <v>0</v>
      </c>
      <c r="O815" s="15">
        <f>VLOOKUP(F815,'[1]2015-2016'!$F$420:$M$825,8,FALSE)</f>
        <v>0</v>
      </c>
      <c r="T815" s="32">
        <v>0</v>
      </c>
      <c r="U815" s="1">
        <f t="shared" si="208"/>
        <v>0</v>
      </c>
      <c r="V815" s="33">
        <v>0</v>
      </c>
      <c r="W815" s="1">
        <f t="shared" si="209"/>
        <v>0</v>
      </c>
    </row>
    <row r="816" spans="1:23" outlineLevel="4">
      <c r="A816" s="1" t="e">
        <f t="shared" si="207"/>
        <v>#REF!</v>
      </c>
      <c r="B816" s="16"/>
      <c r="C816" s="17"/>
      <c r="D816" s="17"/>
      <c r="E816" s="18"/>
      <c r="F816" s="31" t="s">
        <v>1480</v>
      </c>
      <c r="G816" s="42" t="s">
        <v>1481</v>
      </c>
      <c r="H816" s="18">
        <f>VLOOKUP(F816,'[1]2009'!$E$377:$G$725,3,FALSE)</f>
        <v>0</v>
      </c>
      <c r="I816" s="18">
        <f>VLOOKUP(F816,'[1]2010'!$E$396:$G$776,3,FALSE)</f>
        <v>0</v>
      </c>
      <c r="J816" s="18">
        <f>VLOOKUP(F816,'[1]2011'!$F$393:$H$771,3,FALSE)</f>
        <v>0</v>
      </c>
      <c r="K816" s="18">
        <v>0</v>
      </c>
      <c r="L816" s="18">
        <f>VLOOKUP(F816,'[1]2013'!$F$419:$H$824,3,FALSE)</f>
        <v>0</v>
      </c>
      <c r="M816" s="18">
        <f>VLOOKUP(F816,'[1]2014'!$F$417:$K$819,6,FALSE)</f>
        <v>35612</v>
      </c>
      <c r="N816" s="23">
        <f>VLOOKUP(F816,'[1]2015-2016'!$F$421:$J$826,5,FALSE)</f>
        <v>0</v>
      </c>
      <c r="O816" s="15">
        <f>VLOOKUP(F816,'[1]2015-2016'!$F$420:$M$825,8,FALSE)</f>
        <v>0</v>
      </c>
      <c r="T816" s="32">
        <v>0</v>
      </c>
      <c r="U816" s="1">
        <f t="shared" si="208"/>
        <v>0</v>
      </c>
      <c r="V816" s="33">
        <v>0</v>
      </c>
      <c r="W816" s="1">
        <f t="shared" si="209"/>
        <v>0</v>
      </c>
    </row>
    <row r="817" spans="1:23" outlineLevel="1">
      <c r="A817" s="1" t="e">
        <f t="shared" si="207"/>
        <v>#REF!</v>
      </c>
      <c r="B817" s="16"/>
      <c r="C817" s="31" t="s">
        <v>502</v>
      </c>
      <c r="D817" s="89" t="s">
        <v>1482</v>
      </c>
      <c r="E817" s="17"/>
      <c r="F817" s="18"/>
      <c r="G817" s="53"/>
      <c r="H817" s="18">
        <f t="shared" ref="H817:O817" si="238">SUM(H818)</f>
        <v>0</v>
      </c>
      <c r="I817" s="18">
        <f t="shared" si="238"/>
        <v>0</v>
      </c>
      <c r="J817" s="18">
        <f t="shared" si="238"/>
        <v>0</v>
      </c>
      <c r="K817" s="18">
        <f t="shared" si="238"/>
        <v>0</v>
      </c>
      <c r="L817" s="18">
        <f t="shared" si="238"/>
        <v>0</v>
      </c>
      <c r="M817" s="18">
        <f t="shared" si="238"/>
        <v>0</v>
      </c>
      <c r="N817" s="18">
        <f t="shared" si="238"/>
        <v>0</v>
      </c>
      <c r="O817" s="45">
        <f t="shared" si="238"/>
        <v>0</v>
      </c>
      <c r="T817" s="39">
        <f>+T818</f>
        <v>0</v>
      </c>
      <c r="U817" s="1">
        <f t="shared" si="208"/>
        <v>0</v>
      </c>
      <c r="V817" s="77">
        <f t="shared" ref="V817" si="239">+V818</f>
        <v>0</v>
      </c>
      <c r="W817" s="1">
        <f t="shared" si="209"/>
        <v>0</v>
      </c>
    </row>
    <row r="818" spans="1:23" outlineLevel="4">
      <c r="A818" s="1" t="e">
        <f t="shared" si="207"/>
        <v>#REF!</v>
      </c>
      <c r="B818" s="16"/>
      <c r="C818" s="17"/>
      <c r="D818" s="17"/>
      <c r="E818" s="18"/>
      <c r="F818" s="18" t="s">
        <v>483</v>
      </c>
      <c r="G818" s="36"/>
      <c r="H818" s="18">
        <f>VLOOKUP(F818,'[1]2009'!$E$377:$G$725,3,FALSE)</f>
        <v>0</v>
      </c>
      <c r="I818" s="18">
        <f>VLOOKUP(F818,'[1]2010'!$E$396:$G$776,3,FALSE)</f>
        <v>0</v>
      </c>
      <c r="J818" s="18">
        <f>VLOOKUP(F818,'[1]2011'!$F$393:$H$771,3,FALSE)</f>
        <v>0</v>
      </c>
      <c r="K818" s="18">
        <v>0</v>
      </c>
      <c r="L818" s="18">
        <f>VLOOKUP(F818,'[1]2013'!$F$419:$H$824,3,FALSE)</f>
        <v>0</v>
      </c>
      <c r="M818" s="18">
        <f>VLOOKUP(F818,'[1]2014'!$F$417:$K$819,6,FALSE)</f>
        <v>0</v>
      </c>
      <c r="N818" s="23">
        <f>VLOOKUP(F818,'[1]2015-2016'!$F$421:$J$826,5,FALSE)</f>
        <v>0</v>
      </c>
      <c r="O818" s="15">
        <f>VLOOKUP(F818,'[1]2015-2016'!$F$420:$M$825,8,FALSE)</f>
        <v>0</v>
      </c>
      <c r="T818" s="32">
        <v>0</v>
      </c>
      <c r="U818" s="1">
        <f t="shared" si="208"/>
        <v>0</v>
      </c>
      <c r="V818" s="33">
        <v>0</v>
      </c>
      <c r="W818" s="1">
        <f t="shared" si="209"/>
        <v>0</v>
      </c>
    </row>
    <row r="819" spans="1:23" outlineLevel="1">
      <c r="A819" s="1" t="e">
        <f t="shared" si="207"/>
        <v>#REF!</v>
      </c>
      <c r="B819" s="16"/>
      <c r="C819" s="31" t="s">
        <v>1483</v>
      </c>
      <c r="D819" s="42" t="s">
        <v>482</v>
      </c>
      <c r="E819" s="17"/>
      <c r="F819" s="18"/>
      <c r="G819" s="53"/>
      <c r="H819" s="18">
        <v>0</v>
      </c>
      <c r="I819" s="18">
        <v>0</v>
      </c>
      <c r="J819" s="18">
        <v>0</v>
      </c>
      <c r="K819" s="18">
        <v>0</v>
      </c>
      <c r="L819" s="18">
        <v>0</v>
      </c>
      <c r="M819" s="18">
        <v>0</v>
      </c>
      <c r="N819" s="18">
        <v>0</v>
      </c>
      <c r="O819" s="45">
        <v>0</v>
      </c>
      <c r="T819" s="39">
        <f>+T820</f>
        <v>0</v>
      </c>
      <c r="U819" s="1">
        <f t="shared" si="208"/>
        <v>0</v>
      </c>
      <c r="V819" s="77">
        <f t="shared" ref="V819" si="240">+V820</f>
        <v>0</v>
      </c>
      <c r="W819" s="1">
        <f t="shared" si="209"/>
        <v>0</v>
      </c>
    </row>
    <row r="820" spans="1:23" outlineLevel="4">
      <c r="A820" s="1" t="e">
        <f t="shared" si="207"/>
        <v>#REF!</v>
      </c>
      <c r="B820" s="16"/>
      <c r="C820" s="17"/>
      <c r="D820" s="17"/>
      <c r="E820" s="18"/>
      <c r="F820" s="17"/>
      <c r="G820" s="17"/>
      <c r="H820" s="18"/>
      <c r="I820" s="18"/>
      <c r="J820" s="18"/>
      <c r="K820" s="18"/>
      <c r="L820" s="18"/>
      <c r="M820" s="18"/>
      <c r="N820" s="23"/>
      <c r="O820" s="15">
        <v>0</v>
      </c>
      <c r="T820" s="32">
        <v>0</v>
      </c>
      <c r="U820" s="1">
        <f t="shared" si="208"/>
        <v>0</v>
      </c>
      <c r="V820" s="33">
        <v>0</v>
      </c>
      <c r="W820" s="1">
        <f t="shared" si="209"/>
        <v>0</v>
      </c>
    </row>
    <row r="821" spans="1:23" outlineLevel="4">
      <c r="A821" s="1" t="e">
        <f t="shared" si="207"/>
        <v>#REF!</v>
      </c>
      <c r="B821" s="16"/>
      <c r="C821" s="17"/>
      <c r="D821" s="17"/>
      <c r="E821" s="18"/>
      <c r="F821" s="17"/>
      <c r="G821" s="17"/>
      <c r="H821" s="18"/>
      <c r="I821" s="18"/>
      <c r="J821" s="18"/>
      <c r="K821" s="18"/>
      <c r="L821" s="18"/>
      <c r="M821" s="18"/>
      <c r="N821" s="23"/>
      <c r="O821" s="15"/>
      <c r="T821" s="32"/>
      <c r="U821" s="1">
        <f t="shared" si="208"/>
        <v>0</v>
      </c>
      <c r="V821" s="33"/>
      <c r="W821" s="1">
        <f t="shared" si="209"/>
        <v>0</v>
      </c>
    </row>
    <row r="822" spans="1:23">
      <c r="A822" s="1" t="e">
        <f t="shared" si="207"/>
        <v>#REF!</v>
      </c>
      <c r="B822" s="24" t="s">
        <v>508</v>
      </c>
      <c r="C822" s="90" t="s">
        <v>1484</v>
      </c>
      <c r="D822" s="17"/>
      <c r="E822" s="19"/>
      <c r="F822" s="19"/>
      <c r="G822" s="53"/>
      <c r="H822" s="19">
        <f t="shared" ref="H822:O822" si="241">SUM(H823)</f>
        <v>0</v>
      </c>
      <c r="I822" s="19">
        <f t="shared" si="241"/>
        <v>680000</v>
      </c>
      <c r="J822" s="19">
        <f t="shared" si="241"/>
        <v>350000</v>
      </c>
      <c r="K822" s="19">
        <f t="shared" si="241"/>
        <v>0</v>
      </c>
      <c r="L822" s="19">
        <f t="shared" si="241"/>
        <v>823196</v>
      </c>
      <c r="M822" s="19">
        <f t="shared" si="241"/>
        <v>0</v>
      </c>
      <c r="N822" s="19">
        <f t="shared" si="241"/>
        <v>6343765</v>
      </c>
      <c r="O822" s="26">
        <f t="shared" si="241"/>
        <v>9000000</v>
      </c>
      <c r="T822" s="125">
        <f>+T823</f>
        <v>0</v>
      </c>
      <c r="U822" s="1">
        <f t="shared" si="208"/>
        <v>0</v>
      </c>
      <c r="V822" s="126">
        <f t="shared" ref="V822" si="242">+V823</f>
        <v>0</v>
      </c>
      <c r="W822" s="1">
        <f t="shared" si="209"/>
        <v>0</v>
      </c>
    </row>
    <row r="823" spans="1:23" outlineLevel="4">
      <c r="A823" s="1" t="e">
        <f t="shared" si="207"/>
        <v>#REF!</v>
      </c>
      <c r="B823" s="16"/>
      <c r="C823" s="17"/>
      <c r="D823" s="17"/>
      <c r="E823" s="46"/>
      <c r="F823" s="18" t="s">
        <v>1474</v>
      </c>
      <c r="G823" s="42" t="s">
        <v>1485</v>
      </c>
      <c r="H823" s="18">
        <f>VLOOKUP(F823,'[1]2009'!$E$377:$G$725,3,FALSE)</f>
        <v>0</v>
      </c>
      <c r="I823" s="18">
        <v>680000</v>
      </c>
      <c r="J823" s="18">
        <v>350000</v>
      </c>
      <c r="K823" s="18">
        <v>0</v>
      </c>
      <c r="L823" s="18">
        <v>823196</v>
      </c>
      <c r="M823" s="18">
        <f>VLOOKUP(F823,'[1]2014'!$F$417:$K$819,6,FALSE)</f>
        <v>0</v>
      </c>
      <c r="N823" s="18">
        <v>6343765</v>
      </c>
      <c r="O823" s="15">
        <v>9000000</v>
      </c>
      <c r="T823" s="32">
        <v>0</v>
      </c>
      <c r="U823" s="1">
        <f t="shared" si="208"/>
        <v>0</v>
      </c>
      <c r="V823" s="33">
        <v>0</v>
      </c>
      <c r="W823" s="1">
        <f t="shared" si="209"/>
        <v>0</v>
      </c>
    </row>
    <row r="824" spans="1:23" outlineLevel="1">
      <c r="A824" s="1" t="e">
        <f t="shared" si="207"/>
        <v>#REF!</v>
      </c>
      <c r="B824" s="16"/>
      <c r="C824" s="17"/>
      <c r="D824" s="17"/>
      <c r="E824" s="46"/>
      <c r="F824" s="42"/>
      <c r="G824" s="53"/>
      <c r="H824" s="18"/>
      <c r="I824" s="18"/>
      <c r="J824" s="18"/>
      <c r="K824" s="18"/>
      <c r="L824" s="18"/>
      <c r="M824" s="18"/>
      <c r="N824" s="23"/>
      <c r="O824" s="15"/>
      <c r="T824" s="32"/>
      <c r="U824" s="1">
        <f t="shared" si="208"/>
        <v>0</v>
      </c>
      <c r="V824" s="33"/>
      <c r="W824" s="1">
        <f t="shared" si="209"/>
        <v>0</v>
      </c>
    </row>
    <row r="825" spans="1:23">
      <c r="A825" s="1" t="e">
        <f t="shared" si="207"/>
        <v>#REF!</v>
      </c>
      <c r="B825" s="24" t="s">
        <v>1486</v>
      </c>
      <c r="C825" s="133" t="s">
        <v>1487</v>
      </c>
      <c r="D825" s="17"/>
      <c r="E825" s="156"/>
      <c r="F825" s="156"/>
      <c r="G825" s="145"/>
      <c r="H825" s="18">
        <f t="shared" ref="H825:O826" si="243">SUM(H826)</f>
        <v>-1044882</v>
      </c>
      <c r="I825" s="18">
        <f t="shared" si="243"/>
        <v>483732</v>
      </c>
      <c r="J825" s="18">
        <f t="shared" si="243"/>
        <v>593608</v>
      </c>
      <c r="K825" s="18">
        <f t="shared" si="243"/>
        <v>2296806</v>
      </c>
      <c r="L825" s="18">
        <f t="shared" si="243"/>
        <v>300391</v>
      </c>
      <c r="M825" s="18">
        <f t="shared" si="243"/>
        <v>0</v>
      </c>
      <c r="N825" s="18">
        <f t="shared" si="243"/>
        <v>0</v>
      </c>
      <c r="O825" s="45">
        <f t="shared" si="243"/>
        <v>0</v>
      </c>
      <c r="T825" s="27">
        <f>+T826</f>
        <v>0</v>
      </c>
      <c r="U825" s="1">
        <f t="shared" si="208"/>
        <v>0</v>
      </c>
      <c r="V825" s="28">
        <f t="shared" ref="V825:V826" si="244">+V826</f>
        <v>0</v>
      </c>
      <c r="W825" s="1">
        <f t="shared" si="209"/>
        <v>0</v>
      </c>
    </row>
    <row r="826" spans="1:23">
      <c r="A826" s="1" t="e">
        <f t="shared" si="207"/>
        <v>#REF!</v>
      </c>
      <c r="B826" s="24" t="s">
        <v>752</v>
      </c>
      <c r="C826" s="25" t="s">
        <v>1488</v>
      </c>
      <c r="D826" s="17"/>
      <c r="E826" s="19"/>
      <c r="F826" s="19"/>
      <c r="G826" s="53"/>
      <c r="H826" s="18">
        <f t="shared" si="243"/>
        <v>-1044882</v>
      </c>
      <c r="I826" s="18">
        <f t="shared" si="243"/>
        <v>483732</v>
      </c>
      <c r="J826" s="18">
        <f t="shared" si="243"/>
        <v>593608</v>
      </c>
      <c r="K826" s="18">
        <f t="shared" si="243"/>
        <v>2296806</v>
      </c>
      <c r="L826" s="18">
        <f t="shared" si="243"/>
        <v>300391</v>
      </c>
      <c r="M826" s="18">
        <f t="shared" si="243"/>
        <v>0</v>
      </c>
      <c r="N826" s="18">
        <f t="shared" si="243"/>
        <v>0</v>
      </c>
      <c r="O826" s="45">
        <f t="shared" si="243"/>
        <v>0</v>
      </c>
      <c r="T826" s="125">
        <f>+T827</f>
        <v>0</v>
      </c>
      <c r="U826" s="1">
        <f t="shared" si="208"/>
        <v>0</v>
      </c>
      <c r="V826" s="126">
        <f t="shared" si="244"/>
        <v>0</v>
      </c>
      <c r="W826" s="1">
        <f t="shared" si="209"/>
        <v>0</v>
      </c>
    </row>
    <row r="827" spans="1:23" outlineLevel="4">
      <c r="A827" s="1" t="e">
        <f t="shared" si="207"/>
        <v>#REF!</v>
      </c>
      <c r="B827" s="16"/>
      <c r="C827" s="17"/>
      <c r="D827" s="46"/>
      <c r="E827" s="46"/>
      <c r="F827" s="42"/>
      <c r="G827" s="53"/>
      <c r="H827" s="18">
        <v>-1044882</v>
      </c>
      <c r="I827" s="18">
        <v>483732</v>
      </c>
      <c r="J827" s="18">
        <v>593608</v>
      </c>
      <c r="K827" s="110">
        <v>2296806</v>
      </c>
      <c r="L827" s="18">
        <v>300391</v>
      </c>
      <c r="M827" s="18">
        <v>0</v>
      </c>
      <c r="N827" s="23">
        <v>0</v>
      </c>
      <c r="O827" s="15">
        <v>0</v>
      </c>
      <c r="T827" s="32">
        <v>0</v>
      </c>
      <c r="U827" s="1">
        <f t="shared" si="208"/>
        <v>0</v>
      </c>
      <c r="V827" s="33">
        <v>0</v>
      </c>
      <c r="W827" s="1">
        <f t="shared" si="209"/>
        <v>0</v>
      </c>
    </row>
    <row r="828" spans="1:23" ht="16.2" outlineLevel="4" thickBot="1">
      <c r="B828" s="157"/>
      <c r="C828" s="158"/>
      <c r="D828" s="159"/>
      <c r="E828" s="159"/>
      <c r="F828" s="160"/>
      <c r="G828" s="161"/>
      <c r="H828" s="162"/>
      <c r="I828" s="162"/>
      <c r="J828" s="162"/>
      <c r="K828" s="162"/>
      <c r="L828" s="162"/>
      <c r="M828" s="162"/>
      <c r="N828" s="163"/>
      <c r="O828" s="164"/>
      <c r="T828" s="32"/>
      <c r="V828" s="33"/>
    </row>
    <row r="829" spans="1:23" ht="16.2" hidden="1" thickBot="1">
      <c r="B829" s="157"/>
      <c r="C829" s="158"/>
      <c r="D829" s="159"/>
      <c r="E829" s="159"/>
      <c r="F829" s="160"/>
      <c r="G829" s="161"/>
      <c r="H829" s="162"/>
      <c r="I829" s="162"/>
      <c r="J829" s="162"/>
      <c r="K829" s="162"/>
      <c r="L829" s="162"/>
      <c r="M829" s="162"/>
      <c r="N829" s="165"/>
    </row>
    <row r="830" spans="1:23" hidden="1"/>
    <row r="831" spans="1:23" hidden="1"/>
    <row r="832" spans="1:23" hidden="1"/>
    <row r="833" spans="2:15" hidden="1"/>
    <row r="834" spans="2:15" hidden="1"/>
    <row r="835" spans="2:15" ht="16.2" thickBot="1"/>
    <row r="836" spans="2:15">
      <c r="B836" s="169"/>
      <c r="C836" s="170"/>
      <c r="D836" s="170"/>
      <c r="E836" s="175"/>
      <c r="F836" s="175"/>
      <c r="G836" s="176" t="str">
        <f>+B7</f>
        <v>INGRESOS</v>
      </c>
      <c r="H836" s="176">
        <f>H7</f>
        <v>26612820.815040305</v>
      </c>
      <c r="I836" s="176">
        <f t="shared" ref="I836:O836" si="245">I7</f>
        <v>32153349</v>
      </c>
      <c r="J836" s="176">
        <f t="shared" si="245"/>
        <v>30796058</v>
      </c>
      <c r="K836" s="176">
        <f t="shared" si="245"/>
        <v>38595292</v>
      </c>
      <c r="L836" s="176">
        <f t="shared" si="245"/>
        <v>38198490</v>
      </c>
      <c r="M836" s="176">
        <f t="shared" si="245"/>
        <v>41124423</v>
      </c>
      <c r="N836" s="176">
        <f t="shared" si="245"/>
        <v>44017323.943999998</v>
      </c>
      <c r="O836" s="177">
        <f t="shared" si="245"/>
        <v>45461870.316999994</v>
      </c>
    </row>
    <row r="837" spans="2:15">
      <c r="B837" s="16"/>
      <c r="C837" s="17"/>
      <c r="D837" s="17"/>
      <c r="E837" s="17"/>
      <c r="F837" s="17"/>
      <c r="G837" s="19" t="str">
        <f>+B416</f>
        <v>GASTOS</v>
      </c>
      <c r="H837" s="19">
        <f>H416</f>
        <v>26612820.4721382</v>
      </c>
      <c r="I837" s="19">
        <f t="shared" ref="I837:O837" si="246">I416</f>
        <v>32153349.174000002</v>
      </c>
      <c r="J837" s="19">
        <f t="shared" si="246"/>
        <v>30796058</v>
      </c>
      <c r="K837" s="19">
        <f t="shared" si="246"/>
        <v>38595292</v>
      </c>
      <c r="L837" s="19">
        <f t="shared" si="246"/>
        <v>38198490</v>
      </c>
      <c r="M837" s="19">
        <f t="shared" si="246"/>
        <v>44010109</v>
      </c>
      <c r="N837" s="19">
        <f t="shared" si="246"/>
        <v>51391843</v>
      </c>
      <c r="O837" s="26">
        <f t="shared" si="246"/>
        <v>55909049.649999991</v>
      </c>
    </row>
    <row r="838" spans="2:15">
      <c r="B838" s="16"/>
      <c r="C838" s="17"/>
      <c r="D838" s="17"/>
      <c r="E838" s="17"/>
      <c r="F838" s="17"/>
      <c r="G838" s="19" t="str">
        <f>+C705</f>
        <v>TRANSFERENCIAS</v>
      </c>
      <c r="H838" s="19">
        <f>H705</f>
        <v>586788.72967370448</v>
      </c>
      <c r="I838" s="19">
        <f t="shared" ref="I838:O838" si="247">I705</f>
        <v>267633</v>
      </c>
      <c r="J838" s="19">
        <f t="shared" si="247"/>
        <v>291494</v>
      </c>
      <c r="K838" s="19">
        <f t="shared" si="247"/>
        <v>276833</v>
      </c>
      <c r="L838" s="19">
        <f t="shared" si="247"/>
        <v>292102</v>
      </c>
      <c r="M838" s="19">
        <f t="shared" si="247"/>
        <v>310613</v>
      </c>
      <c r="N838" s="19">
        <f t="shared" si="247"/>
        <v>660878</v>
      </c>
      <c r="O838" s="26">
        <f t="shared" si="247"/>
        <v>686000.50800000003</v>
      </c>
    </row>
    <row r="839" spans="2:15">
      <c r="B839" s="16"/>
      <c r="C839" s="17"/>
      <c r="D839" s="17"/>
      <c r="E839" s="17"/>
      <c r="F839" s="17"/>
      <c r="G839" s="19" t="str">
        <f>+C762</f>
        <v>DE INVERSIÓN</v>
      </c>
      <c r="H839" s="19">
        <f>H762</f>
        <v>1382580.2022264875</v>
      </c>
      <c r="I839" s="19">
        <f t="shared" ref="I839:O839" si="248">I762</f>
        <v>1182467</v>
      </c>
      <c r="J839" s="19">
        <f t="shared" si="248"/>
        <v>1225042</v>
      </c>
      <c r="K839" s="19">
        <f t="shared" si="248"/>
        <v>1459877</v>
      </c>
      <c r="L839" s="19">
        <f t="shared" si="248"/>
        <v>1845896</v>
      </c>
      <c r="M839" s="19">
        <f t="shared" si="248"/>
        <v>2595443</v>
      </c>
      <c r="N839" s="19">
        <f t="shared" si="248"/>
        <v>2394457</v>
      </c>
      <c r="O839" s="26">
        <f t="shared" si="248"/>
        <v>2485446.3659999999</v>
      </c>
    </row>
    <row r="840" spans="2:15">
      <c r="B840" s="16"/>
      <c r="C840" s="17"/>
      <c r="D840" s="17"/>
      <c r="E840" s="17"/>
      <c r="F840" s="17"/>
      <c r="G840" s="86" t="str">
        <f>+C811</f>
        <v>SERVICIO DE LA DEUDA [Sólo Fondo General]</v>
      </c>
      <c r="H840" s="86"/>
      <c r="I840" s="86"/>
      <c r="J840" s="86"/>
      <c r="K840" s="86"/>
      <c r="L840" s="86"/>
      <c r="M840" s="86"/>
      <c r="N840" s="14"/>
      <c r="O840" s="15"/>
    </row>
    <row r="841" spans="2:15" ht="16.2" thickBot="1">
      <c r="B841" s="157"/>
      <c r="C841" s="158"/>
      <c r="D841" s="158"/>
      <c r="E841" s="158"/>
      <c r="F841" s="158"/>
      <c r="G841" s="178" t="s">
        <v>1489</v>
      </c>
      <c r="H841" s="178">
        <f t="shared" ref="H841:L841" si="249">H836-H837</f>
        <v>0.34290210530161858</v>
      </c>
      <c r="I841" s="178">
        <v>0</v>
      </c>
      <c r="J841" s="178">
        <f t="shared" si="249"/>
        <v>0</v>
      </c>
      <c r="K841" s="178">
        <f t="shared" si="249"/>
        <v>0</v>
      </c>
      <c r="L841" s="178">
        <f t="shared" si="249"/>
        <v>0</v>
      </c>
      <c r="M841" s="178">
        <f>M836-M837</f>
        <v>-2885686</v>
      </c>
      <c r="N841" s="178">
        <f>N836-N837</f>
        <v>-7374519.0560000017</v>
      </c>
      <c r="O841" s="179">
        <f>O836-O837</f>
        <v>-10447179.332999997</v>
      </c>
    </row>
    <row r="842" spans="2:15">
      <c r="G842" s="168"/>
      <c r="H842" s="168"/>
      <c r="I842" s="168"/>
      <c r="J842" s="168"/>
      <c r="K842" s="168"/>
      <c r="L842" s="168"/>
      <c r="M842" s="168"/>
    </row>
    <row r="843" spans="2:15">
      <c r="G843" s="168"/>
      <c r="H843" s="168"/>
      <c r="I843" s="168"/>
      <c r="J843" s="168"/>
      <c r="K843" s="168"/>
      <c r="L843" s="168"/>
      <c r="M843" s="168"/>
    </row>
    <row r="844" spans="2:15">
      <c r="G844" s="168"/>
      <c r="H844" s="168"/>
      <c r="I844" s="168"/>
      <c r="J844" s="168"/>
      <c r="K844" s="168"/>
      <c r="L844" s="168"/>
      <c r="M844" s="168"/>
    </row>
    <row r="845" spans="2:15">
      <c r="G845" s="168"/>
      <c r="H845" s="168"/>
      <c r="I845" s="168"/>
      <c r="J845" s="168"/>
      <c r="K845" s="168"/>
      <c r="L845" s="168"/>
      <c r="M845" s="168"/>
    </row>
    <row r="846" spans="2:15">
      <c r="G846" s="168"/>
      <c r="H846" s="168"/>
      <c r="I846" s="168"/>
      <c r="J846" s="168"/>
      <c r="K846" s="168"/>
      <c r="L846" s="168"/>
      <c r="M846" s="168"/>
    </row>
    <row r="847" spans="2:15">
      <c r="G847" s="168"/>
      <c r="H847" s="168"/>
      <c r="I847" s="168"/>
      <c r="J847" s="168"/>
      <c r="K847" s="168"/>
      <c r="L847" s="168"/>
      <c r="M847" s="168"/>
    </row>
    <row r="848" spans="2:15">
      <c r="G848" s="168"/>
      <c r="H848" s="168"/>
      <c r="I848" s="168"/>
      <c r="J848" s="168"/>
      <c r="K848" s="168"/>
      <c r="L848" s="168"/>
      <c r="M848" s="168"/>
    </row>
    <row r="849" spans="7:13">
      <c r="G849" s="168"/>
      <c r="H849" s="168"/>
      <c r="I849" s="168"/>
      <c r="J849" s="168"/>
      <c r="K849" s="168"/>
      <c r="L849" s="168"/>
      <c r="M849" s="168"/>
    </row>
    <row r="850" spans="7:13">
      <c r="G850" s="168"/>
      <c r="H850" s="168"/>
      <c r="I850" s="168"/>
      <c r="J850" s="168"/>
      <c r="K850" s="168"/>
      <c r="L850" s="168"/>
      <c r="M850" s="168"/>
    </row>
    <row r="851" spans="7:13">
      <c r="G851" s="168"/>
      <c r="H851" s="168"/>
      <c r="I851" s="168"/>
      <c r="J851" s="168"/>
      <c r="K851" s="168"/>
      <c r="L851" s="168"/>
      <c r="M851" s="168"/>
    </row>
    <row r="852" spans="7:13">
      <c r="G852" s="168"/>
      <c r="H852" s="168"/>
      <c r="I852" s="168"/>
      <c r="J852" s="168"/>
      <c r="K852" s="168"/>
      <c r="L852" s="168"/>
      <c r="M852" s="168"/>
    </row>
  </sheetData>
  <dataConsolidate/>
  <mergeCells count="3">
    <mergeCell ref="B1:G5"/>
    <mergeCell ref="B7:G7"/>
    <mergeCell ref="B416:G416"/>
  </mergeCells>
  <printOptions horizontalCentered="1" gridLines="1"/>
  <pageMargins left="0.23622047244094491" right="0.23622047244094491" top="0.78740157480314965" bottom="0.31496062992125984" header="0.15748031496062992" footer="0.11811023622047245"/>
  <pageSetup paperSize="184" scale="70" orientation="landscape" r:id="rId1"/>
  <headerFooter scaleWithDoc="0" alignWithMargins="0">
    <oddHeader>&amp;C&amp;"Arial,Negrita"UNIVERSIDAD DE CHILEEJECUCION ESTIMADA 2015 - PRESUPUESTO 2016CLASIFICADOR PRESUPUESTARIO D.S. 180</oddHeader>
    <oddFooter>&amp;R&amp;6&amp;Z&amp;F-&amp;D-&amp;T</oddFooter>
  </headerFooter>
  <rowBreaks count="1" manualBreakCount="1">
    <brk id="414" min="1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Resumen </vt:lpstr>
      <vt:lpstr>'Resumen '!Área_de_impresión</vt:lpstr>
      <vt:lpstr>'Resumen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</dc:creator>
  <cp:lastModifiedBy>Cristian</cp:lastModifiedBy>
  <dcterms:created xsi:type="dcterms:W3CDTF">2016-05-31T18:54:45Z</dcterms:created>
  <dcterms:modified xsi:type="dcterms:W3CDTF">2016-05-31T18:59:41Z</dcterms:modified>
</cp:coreProperties>
</file>